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605"/>
  </bookViews>
  <sheets>
    <sheet name="3" sheetId="1" r:id="rId1"/>
  </sheets>
  <definedNames>
    <definedName name="_xlnm.Print_Area" localSheetId="0">'3'!$A$9:$AO$124</definedName>
  </definedNames>
  <calcPr calcId="162913"/>
</workbook>
</file>

<file path=xl/calcChain.xml><?xml version="1.0" encoding="utf-8"?>
<calcChain xmlns="http://schemas.openxmlformats.org/spreadsheetml/2006/main">
  <c r="M35" i="1" l="1"/>
  <c r="M37" i="1"/>
  <c r="P124" i="1"/>
  <c r="P89" i="1"/>
  <c r="P91" i="1"/>
  <c r="P92" i="1"/>
  <c r="P81" i="1"/>
  <c r="P76" i="1"/>
  <c r="P58" i="1"/>
  <c r="P39" i="1"/>
  <c r="P40" i="1"/>
  <c r="P41" i="1"/>
  <c r="N29" i="1" l="1"/>
  <c r="K35" i="1" l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8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8" i="1"/>
  <c r="K79" i="1"/>
  <c r="K80" i="1"/>
  <c r="K81" i="1"/>
  <c r="K84" i="1"/>
  <c r="K85" i="1"/>
  <c r="K86" i="1"/>
  <c r="K87" i="1"/>
  <c r="K88" i="1"/>
  <c r="K89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4" i="1"/>
  <c r="H90" i="1" l="1"/>
  <c r="I90" i="1"/>
  <c r="J90" i="1"/>
  <c r="L90" i="1"/>
  <c r="M90" i="1"/>
  <c r="N90" i="1"/>
  <c r="O90" i="1"/>
  <c r="Q90" i="1"/>
  <c r="R90" i="1"/>
  <c r="S90" i="1"/>
  <c r="T90" i="1"/>
  <c r="U90" i="1"/>
  <c r="V90" i="1"/>
  <c r="W90" i="1"/>
  <c r="X90" i="1"/>
  <c r="Y90" i="1"/>
  <c r="AA90" i="1"/>
  <c r="AB90" i="1"/>
  <c r="AD90" i="1"/>
  <c r="AE90" i="1"/>
  <c r="AG90" i="1"/>
  <c r="AI90" i="1"/>
  <c r="AJ90" i="1"/>
  <c r="AK90" i="1"/>
  <c r="AL90" i="1"/>
  <c r="AM89" i="1"/>
  <c r="P90" i="1" l="1"/>
  <c r="K90" i="1"/>
  <c r="AF92" i="1" l="1"/>
  <c r="AC92" i="1"/>
  <c r="AM92" i="1" s="1"/>
  <c r="Z92" i="1"/>
  <c r="AF91" i="1"/>
  <c r="AF90" i="1" s="1"/>
  <c r="AC91" i="1"/>
  <c r="Z91" i="1"/>
  <c r="AM91" i="1" l="1"/>
  <c r="AM90" i="1" s="1"/>
  <c r="AC90" i="1"/>
  <c r="Z90" i="1"/>
  <c r="E25" i="1" l="1"/>
  <c r="F25" i="1"/>
  <c r="G25" i="1"/>
  <c r="U25" i="1"/>
  <c r="V25" i="1"/>
  <c r="E26" i="1"/>
  <c r="F26" i="1"/>
  <c r="G26" i="1"/>
  <c r="U26" i="1"/>
  <c r="V26" i="1"/>
  <c r="E27" i="1"/>
  <c r="F27" i="1"/>
  <c r="G27" i="1"/>
  <c r="H27" i="1"/>
  <c r="J27" i="1"/>
  <c r="K27" i="1"/>
  <c r="L27" i="1"/>
  <c r="M27" i="1"/>
  <c r="N27" i="1"/>
  <c r="O27" i="1"/>
  <c r="U27" i="1"/>
  <c r="V27" i="1"/>
  <c r="W27" i="1"/>
  <c r="AA27" i="1"/>
  <c r="AC27" i="1"/>
  <c r="AE27" i="1"/>
  <c r="AG27" i="1"/>
  <c r="AI27" i="1"/>
  <c r="AJ27" i="1"/>
  <c r="AK27" i="1"/>
  <c r="AL27" i="1"/>
  <c r="E28" i="1"/>
  <c r="F28" i="1"/>
  <c r="G28" i="1"/>
  <c r="H28" i="1"/>
  <c r="J28" i="1"/>
  <c r="K28" i="1"/>
  <c r="L28" i="1"/>
  <c r="M28" i="1"/>
  <c r="N28" i="1"/>
  <c r="O28" i="1"/>
  <c r="U28" i="1"/>
  <c r="V28" i="1"/>
  <c r="W28" i="1"/>
  <c r="AA28" i="1"/>
  <c r="AC28" i="1"/>
  <c r="AE28" i="1"/>
  <c r="AG28" i="1"/>
  <c r="AI28" i="1"/>
  <c r="AJ28" i="1"/>
  <c r="AK28" i="1"/>
  <c r="AL28" i="1"/>
  <c r="E29" i="1"/>
  <c r="F29" i="1"/>
  <c r="G29" i="1"/>
  <c r="H29" i="1"/>
  <c r="J29" i="1"/>
  <c r="K29" i="1"/>
  <c r="L29" i="1"/>
  <c r="M29" i="1"/>
  <c r="O29" i="1"/>
  <c r="U29" i="1"/>
  <c r="V29" i="1"/>
  <c r="W29" i="1"/>
  <c r="AA29" i="1"/>
  <c r="AC29" i="1"/>
  <c r="AE29" i="1"/>
  <c r="AG29" i="1"/>
  <c r="AI29" i="1"/>
  <c r="AJ29" i="1"/>
  <c r="AK29" i="1"/>
  <c r="AL29" i="1"/>
  <c r="E30" i="1"/>
  <c r="F30" i="1"/>
  <c r="G30" i="1"/>
  <c r="U30" i="1"/>
  <c r="V30" i="1"/>
  <c r="D30" i="1"/>
  <c r="D29" i="1"/>
  <c r="D28" i="1"/>
  <c r="D27" i="1"/>
  <c r="D26" i="1"/>
  <c r="D25" i="1"/>
  <c r="U24" i="1" l="1"/>
  <c r="E24" i="1"/>
  <c r="V24" i="1"/>
  <c r="G24" i="1"/>
  <c r="F24" i="1"/>
  <c r="D24" i="1"/>
  <c r="R37" i="1"/>
  <c r="R34" i="1" s="1"/>
  <c r="H61" i="1"/>
  <c r="I118" i="1" l="1"/>
  <c r="I119" i="1"/>
  <c r="I120" i="1"/>
  <c r="I121" i="1"/>
  <c r="I122" i="1"/>
  <c r="I123" i="1"/>
  <c r="I55" i="1" l="1"/>
  <c r="H55" i="1"/>
  <c r="H37" i="1"/>
  <c r="Z39" i="1" l="1"/>
  <c r="Y57" i="1"/>
  <c r="Y55" i="1"/>
  <c r="Z55" i="1"/>
  <c r="Y37" i="1"/>
  <c r="Y34" i="1" s="1"/>
  <c r="Z37" i="1"/>
  <c r="Z34" i="1" s="1"/>
  <c r="X109" i="1"/>
  <c r="X108" i="1"/>
  <c r="X107" i="1"/>
  <c r="Y107" i="1" s="1"/>
  <c r="Z107" i="1" s="1"/>
  <c r="X106" i="1"/>
  <c r="Y106" i="1" s="1"/>
  <c r="Z106" i="1" s="1"/>
  <c r="X105" i="1"/>
  <c r="X104" i="1"/>
  <c r="Y104" i="1" s="1"/>
  <c r="Z104" i="1" s="1"/>
  <c r="X103" i="1"/>
  <c r="Y103" i="1" s="1"/>
  <c r="Z103" i="1" s="1"/>
  <c r="X102" i="1"/>
  <c r="Y102" i="1" s="1"/>
  <c r="Z102" i="1" s="1"/>
  <c r="X101" i="1"/>
  <c r="Y101" i="1" s="1"/>
  <c r="Z101" i="1" s="1"/>
  <c r="X100" i="1"/>
  <c r="Y100" i="1" s="1"/>
  <c r="Z100" i="1" s="1"/>
  <c r="X99" i="1"/>
  <c r="Y99" i="1" s="1"/>
  <c r="Z99" i="1" s="1"/>
  <c r="X98" i="1"/>
  <c r="Y98" i="1" s="1"/>
  <c r="Z98" i="1" s="1"/>
  <c r="X97" i="1"/>
  <c r="Y97" i="1" s="1"/>
  <c r="Z97" i="1" s="1"/>
  <c r="X96" i="1"/>
  <c r="Y96" i="1" s="1"/>
  <c r="Z96" i="1" s="1"/>
  <c r="X95" i="1"/>
  <c r="Y95" i="1" s="1"/>
  <c r="Z95" i="1" s="1"/>
  <c r="X94" i="1"/>
  <c r="Y94" i="1" s="1"/>
  <c r="Z94" i="1" s="1"/>
  <c r="X93" i="1"/>
  <c r="Y93" i="1" s="1"/>
  <c r="Z93" i="1" s="1"/>
  <c r="AF78" i="1"/>
  <c r="X57" i="1"/>
  <c r="X55" i="1"/>
  <c r="X53" i="1"/>
  <c r="Y53" i="1" s="1"/>
  <c r="Z53" i="1" s="1"/>
  <c r="X52" i="1"/>
  <c r="Y52" i="1" s="1"/>
  <c r="Z52" i="1" s="1"/>
  <c r="X51" i="1"/>
  <c r="Y51" i="1" s="1"/>
  <c r="Z51" i="1" s="1"/>
  <c r="X50" i="1"/>
  <c r="Y50" i="1" s="1"/>
  <c r="Z50" i="1" s="1"/>
  <c r="X49" i="1"/>
  <c r="Y49" i="1" s="1"/>
  <c r="Z49" i="1" s="1"/>
  <c r="X48" i="1"/>
  <c r="Y48" i="1" s="1"/>
  <c r="Z48" i="1" s="1"/>
  <c r="X47" i="1"/>
  <c r="Y47" i="1" s="1"/>
  <c r="Z47" i="1" s="1"/>
  <c r="X46" i="1"/>
  <c r="Y46" i="1" s="1"/>
  <c r="Z46" i="1" s="1"/>
  <c r="X45" i="1"/>
  <c r="Y45" i="1" s="1"/>
  <c r="Z45" i="1" s="1"/>
  <c r="X44" i="1"/>
  <c r="Y44" i="1" s="1"/>
  <c r="Z44" i="1" s="1"/>
  <c r="X43" i="1"/>
  <c r="Y43" i="1" s="1"/>
  <c r="Z43" i="1" s="1"/>
  <c r="X42" i="1"/>
  <c r="Y42" i="1" s="1"/>
  <c r="Z42" i="1" s="1"/>
  <c r="X37" i="1"/>
  <c r="X34" i="1" s="1"/>
  <c r="AF37" i="1"/>
  <c r="AE37" i="1"/>
  <c r="Y105" i="1" l="1"/>
  <c r="X27" i="1"/>
  <c r="Y108" i="1"/>
  <c r="X28" i="1"/>
  <c r="Y109" i="1"/>
  <c r="X29" i="1"/>
  <c r="X54" i="1"/>
  <c r="X33" i="1" s="1"/>
  <c r="X25" i="1" s="1"/>
  <c r="Y54" i="1"/>
  <c r="Y33" i="1" s="1"/>
  <c r="Y25" i="1" s="1"/>
  <c r="Z108" i="1" l="1"/>
  <c r="Z28" i="1" s="1"/>
  <c r="Y28" i="1"/>
  <c r="Z109" i="1"/>
  <c r="Z29" i="1" s="1"/>
  <c r="Y29" i="1"/>
  <c r="Z105" i="1"/>
  <c r="Z27" i="1" s="1"/>
  <c r="Y27" i="1"/>
  <c r="AN38" i="1"/>
  <c r="AB121" i="1" l="1"/>
  <c r="AB122" i="1"/>
  <c r="AB123" i="1"/>
  <c r="AB124" i="1"/>
  <c r="AC37" i="1" l="1"/>
  <c r="AC34" i="1" s="1"/>
  <c r="AD37" i="1"/>
  <c r="AD34" i="1" s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C55" i="1"/>
  <c r="AD55" i="1"/>
  <c r="AC57" i="1"/>
  <c r="AD57" i="1"/>
  <c r="AD62" i="1"/>
  <c r="AD63" i="1"/>
  <c r="AD64" i="1"/>
  <c r="AD65" i="1"/>
  <c r="AD66" i="1"/>
  <c r="AD67" i="1"/>
  <c r="AD69" i="1"/>
  <c r="AD71" i="1"/>
  <c r="AC72" i="1"/>
  <c r="AC61" i="1" s="1"/>
  <c r="AD73" i="1"/>
  <c r="AD74" i="1"/>
  <c r="AD75" i="1"/>
  <c r="AD77" i="1"/>
  <c r="AC80" i="1"/>
  <c r="AD81" i="1"/>
  <c r="AD87" i="1"/>
  <c r="AD88" i="1"/>
  <c r="AD89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27" i="1" s="1"/>
  <c r="AD106" i="1"/>
  <c r="AD107" i="1"/>
  <c r="AD108" i="1"/>
  <c r="AD28" i="1" s="1"/>
  <c r="AD109" i="1"/>
  <c r="AD29" i="1" s="1"/>
  <c r="AD111" i="1"/>
  <c r="AD112" i="1"/>
  <c r="AD113" i="1"/>
  <c r="AD114" i="1"/>
  <c r="AD115" i="1"/>
  <c r="AD117" i="1"/>
  <c r="AD118" i="1"/>
  <c r="AD119" i="1"/>
  <c r="AD120" i="1"/>
  <c r="AD122" i="1"/>
  <c r="AD123" i="1"/>
  <c r="AB120" i="1"/>
  <c r="AB119" i="1"/>
  <c r="AB118" i="1"/>
  <c r="AB117" i="1"/>
  <c r="AB115" i="1"/>
  <c r="AB114" i="1"/>
  <c r="AB113" i="1"/>
  <c r="AB112" i="1"/>
  <c r="AB111" i="1"/>
  <c r="AB109" i="1"/>
  <c r="AB29" i="1" s="1"/>
  <c r="AB108" i="1"/>
  <c r="AB28" i="1" s="1"/>
  <c r="AB107" i="1"/>
  <c r="AB106" i="1"/>
  <c r="AB105" i="1"/>
  <c r="AB27" i="1" s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75" i="1"/>
  <c r="AB74" i="1"/>
  <c r="AB73" i="1"/>
  <c r="AA72" i="1"/>
  <c r="AB72" i="1" s="1"/>
  <c r="AB71" i="1"/>
  <c r="AB69" i="1"/>
  <c r="AB67" i="1"/>
  <c r="AB66" i="1"/>
  <c r="AB65" i="1"/>
  <c r="AB64" i="1"/>
  <c r="AB63" i="1"/>
  <c r="AB62" i="1"/>
  <c r="AB57" i="1"/>
  <c r="AA57" i="1"/>
  <c r="AB55" i="1"/>
  <c r="AA55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37" i="1"/>
  <c r="AB34" i="1" s="1"/>
  <c r="AA37" i="1"/>
  <c r="AA34" i="1" s="1"/>
  <c r="AD72" i="1" l="1"/>
  <c r="AD54" i="1"/>
  <c r="AD33" i="1" s="1"/>
  <c r="AD25" i="1" s="1"/>
  <c r="AC77" i="1"/>
  <c r="AC60" i="1" s="1"/>
  <c r="AM80" i="1"/>
  <c r="AC54" i="1"/>
  <c r="AC33" i="1" s="1"/>
  <c r="AC25" i="1" s="1"/>
  <c r="AD61" i="1"/>
  <c r="AD60" i="1" s="1"/>
  <c r="AA54" i="1"/>
  <c r="AA33" i="1" s="1"/>
  <c r="AA25" i="1" s="1"/>
  <c r="AA61" i="1"/>
  <c r="AB54" i="1"/>
  <c r="AB33" i="1" s="1"/>
  <c r="AB25" i="1" s="1"/>
  <c r="AB61" i="1"/>
  <c r="Q38" i="1" l="1"/>
  <c r="Q37" i="1" l="1"/>
  <c r="AN23" i="1"/>
  <c r="AO23" i="1" s="1"/>
  <c r="X83" i="1" l="1"/>
  <c r="X82" i="1" s="1"/>
  <c r="AN35" i="1"/>
  <c r="AN56" i="1"/>
  <c r="AM124" i="1"/>
  <c r="AF71" i="1"/>
  <c r="AF88" i="1" l="1"/>
  <c r="T88" i="1"/>
  <c r="S88" i="1"/>
  <c r="R88" i="1"/>
  <c r="Q88" i="1"/>
  <c r="AM81" i="1"/>
  <c r="AH81" i="1"/>
  <c r="Y81" i="1"/>
  <c r="Y77" i="1" s="1"/>
  <c r="I81" i="1"/>
  <c r="I77" i="1" s="1"/>
  <c r="P88" i="1" l="1"/>
  <c r="AN81" i="1"/>
  <c r="Z88" i="1"/>
  <c r="AI88" i="1"/>
  <c r="Y88" i="1" l="1"/>
  <c r="AM88" i="1"/>
  <c r="AJ88" i="1"/>
  <c r="AF34" i="1" l="1"/>
  <c r="AM40" i="1" l="1"/>
  <c r="AH40" i="1"/>
  <c r="AN40" i="1" s="1"/>
  <c r="AM41" i="1"/>
  <c r="AH41" i="1"/>
  <c r="AN41" i="1" s="1"/>
  <c r="AM35" i="1" l="1"/>
  <c r="AM39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6" i="1"/>
  <c r="AM58" i="1"/>
  <c r="AM63" i="1"/>
  <c r="AM64" i="1"/>
  <c r="AM68" i="1"/>
  <c r="AM70" i="1"/>
  <c r="AM71" i="1"/>
  <c r="AM76" i="1"/>
  <c r="AM78" i="1"/>
  <c r="AM79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27" i="1" s="1"/>
  <c r="AM106" i="1"/>
  <c r="AM107" i="1"/>
  <c r="AM108" i="1"/>
  <c r="AM28" i="1" s="1"/>
  <c r="AM109" i="1"/>
  <c r="AM29" i="1" s="1"/>
  <c r="AM121" i="1"/>
  <c r="AM122" i="1"/>
  <c r="AM123" i="1"/>
  <c r="AL83" i="1"/>
  <c r="AL82" i="1" s="1"/>
  <c r="AL77" i="1"/>
  <c r="AL57" i="1"/>
  <c r="AL55" i="1"/>
  <c r="AL37" i="1"/>
  <c r="AL36" i="1" s="1"/>
  <c r="AL34" i="1" s="1"/>
  <c r="AJ77" i="1"/>
  <c r="AJ57" i="1"/>
  <c r="AJ55" i="1"/>
  <c r="AJ37" i="1"/>
  <c r="AJ36" i="1" s="1"/>
  <c r="AJ34" i="1" s="1"/>
  <c r="AL54" i="1" l="1"/>
  <c r="AL33" i="1" s="1"/>
  <c r="AL25" i="1" s="1"/>
  <c r="AJ54" i="1"/>
  <c r="AJ33" i="1" s="1"/>
  <c r="AJ25" i="1" s="1"/>
  <c r="I124" i="1" l="1"/>
  <c r="AG110" i="1" l="1"/>
  <c r="AG30" i="1" s="1"/>
  <c r="O110" i="1"/>
  <c r="O30" i="1" s="1"/>
  <c r="M110" i="1"/>
  <c r="M30" i="1" s="1"/>
  <c r="L110" i="1"/>
  <c r="L30" i="1" s="1"/>
  <c r="J110" i="1"/>
  <c r="J30" i="1" s="1"/>
  <c r="AK83" i="1"/>
  <c r="AK82" i="1" s="1"/>
  <c r="AG83" i="1"/>
  <c r="AG82" i="1" s="1"/>
  <c r="AE83" i="1"/>
  <c r="O83" i="1"/>
  <c r="O82" i="1" s="1"/>
  <c r="N83" i="1"/>
  <c r="N82" i="1" s="1"/>
  <c r="M83" i="1"/>
  <c r="M82" i="1" s="1"/>
  <c r="L83" i="1"/>
  <c r="J83" i="1"/>
  <c r="J82" i="1" s="1"/>
  <c r="AK77" i="1"/>
  <c r="AI77" i="1"/>
  <c r="AG77" i="1"/>
  <c r="AE77" i="1"/>
  <c r="W77" i="1"/>
  <c r="O77" i="1"/>
  <c r="N77" i="1"/>
  <c r="M77" i="1"/>
  <c r="L77" i="1"/>
  <c r="O61" i="1"/>
  <c r="N61" i="1"/>
  <c r="M61" i="1"/>
  <c r="J61" i="1"/>
  <c r="AK57" i="1"/>
  <c r="AI57" i="1"/>
  <c r="AG57" i="1"/>
  <c r="AF57" i="1"/>
  <c r="AE57" i="1"/>
  <c r="W57" i="1"/>
  <c r="T57" i="1"/>
  <c r="S57" i="1"/>
  <c r="R57" i="1"/>
  <c r="Q57" i="1"/>
  <c r="O57" i="1"/>
  <c r="N57" i="1"/>
  <c r="M57" i="1"/>
  <c r="L57" i="1"/>
  <c r="J57" i="1"/>
  <c r="I57" i="1"/>
  <c r="AK55" i="1"/>
  <c r="AI55" i="1"/>
  <c r="AH55" i="1"/>
  <c r="AG55" i="1"/>
  <c r="AE55" i="1"/>
  <c r="W55" i="1"/>
  <c r="O55" i="1"/>
  <c r="N55" i="1"/>
  <c r="L55" i="1"/>
  <c r="J55" i="1"/>
  <c r="AK37" i="1"/>
  <c r="AK36" i="1" s="1"/>
  <c r="AK34" i="1" s="1"/>
  <c r="AI37" i="1"/>
  <c r="AI36" i="1" s="1"/>
  <c r="AI34" i="1" s="1"/>
  <c r="AE34" i="1"/>
  <c r="W37" i="1"/>
  <c r="W36" i="1" s="1"/>
  <c r="W34" i="1" s="1"/>
  <c r="O37" i="1"/>
  <c r="O36" i="1" s="1"/>
  <c r="O34" i="1" s="1"/>
  <c r="N37" i="1"/>
  <c r="N36" i="1" s="1"/>
  <c r="N34" i="1" s="1"/>
  <c r="L37" i="1"/>
  <c r="L36" i="1" s="1"/>
  <c r="L34" i="1" s="1"/>
  <c r="J37" i="1"/>
  <c r="J36" i="1" s="1"/>
  <c r="J34" i="1" s="1"/>
  <c r="H110" i="1"/>
  <c r="H30" i="1" s="1"/>
  <c r="H83" i="1"/>
  <c r="H82" i="1" s="1"/>
  <c r="H57" i="1"/>
  <c r="H54" i="1" s="1"/>
  <c r="K57" i="1" l="1"/>
  <c r="L82" i="1"/>
  <c r="K82" i="1" s="1"/>
  <c r="K83" i="1"/>
  <c r="K77" i="1"/>
  <c r="K61" i="1"/>
  <c r="AM77" i="1"/>
  <c r="L54" i="1"/>
  <c r="L33" i="1" s="1"/>
  <c r="L25" i="1" s="1"/>
  <c r="J54" i="1"/>
  <c r="J33" i="1" s="1"/>
  <c r="J25" i="1" s="1"/>
  <c r="AM55" i="1"/>
  <c r="AI54" i="1"/>
  <c r="AI33" i="1" s="1"/>
  <c r="AI25" i="1" s="1"/>
  <c r="AM57" i="1"/>
  <c r="AE82" i="1"/>
  <c r="AK54" i="1"/>
  <c r="AK33" i="1" s="1"/>
  <c r="AK25" i="1" s="1"/>
  <c r="O60" i="1"/>
  <c r="O59" i="1" s="1"/>
  <c r="O26" i="1" s="1"/>
  <c r="N60" i="1"/>
  <c r="N59" i="1" s="1"/>
  <c r="N26" i="1" s="1"/>
  <c r="AE54" i="1"/>
  <c r="L60" i="1"/>
  <c r="M60" i="1"/>
  <c r="M59" i="1" s="1"/>
  <c r="M26" i="1" s="1"/>
  <c r="N54" i="1"/>
  <c r="N33" i="1" s="1"/>
  <c r="N25" i="1" s="1"/>
  <c r="AG54" i="1"/>
  <c r="I54" i="1"/>
  <c r="O54" i="1"/>
  <c r="O33" i="1" s="1"/>
  <c r="O25" i="1" s="1"/>
  <c r="W54" i="1"/>
  <c r="W33" i="1" s="1"/>
  <c r="W25" i="1" s="1"/>
  <c r="L59" i="1" l="1"/>
  <c r="L32" i="1" s="1"/>
  <c r="K60" i="1"/>
  <c r="O24" i="1"/>
  <c r="AM54" i="1"/>
  <c r="O32" i="1"/>
  <c r="L26" i="1" l="1"/>
  <c r="L24" i="1" s="1"/>
  <c r="K59" i="1"/>
  <c r="AE33" i="1"/>
  <c r="AE25" i="1" s="1"/>
  <c r="Y123" i="1"/>
  <c r="Y122" i="1"/>
  <c r="Z116" i="1"/>
  <c r="Z86" i="1"/>
  <c r="Z85" i="1"/>
  <c r="Z84" i="1"/>
  <c r="Z80" i="1"/>
  <c r="Z78" i="1"/>
  <c r="Z77" i="1" s="1"/>
  <c r="Z76" i="1"/>
  <c r="Z70" i="1"/>
  <c r="Z68" i="1"/>
  <c r="Z58" i="1"/>
  <c r="Z57" i="1" s="1"/>
  <c r="Z54" i="1" s="1"/>
  <c r="Z33" i="1" s="1"/>
  <c r="Z25" i="1" s="1"/>
  <c r="I38" i="1" l="1"/>
  <c r="I42" i="1"/>
  <c r="I43" i="1"/>
  <c r="I44" i="1"/>
  <c r="I45" i="1"/>
  <c r="I46" i="1"/>
  <c r="I47" i="1"/>
  <c r="I48" i="1"/>
  <c r="I49" i="1"/>
  <c r="I50" i="1"/>
  <c r="I51" i="1"/>
  <c r="I52" i="1"/>
  <c r="I53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7" i="1" s="1"/>
  <c r="I106" i="1"/>
  <c r="I107" i="1"/>
  <c r="I108" i="1"/>
  <c r="I28" i="1" s="1"/>
  <c r="I109" i="1"/>
  <c r="I29" i="1" s="1"/>
  <c r="AA116" i="1"/>
  <c r="I37" i="1" l="1"/>
  <c r="I36" i="1" s="1"/>
  <c r="I34" i="1" s="1"/>
  <c r="I33" i="1" s="1"/>
  <c r="I25" i="1" s="1"/>
  <c r="AA83" i="1"/>
  <c r="AA82" i="1" s="1"/>
  <c r="AB83" i="1"/>
  <c r="AB82" i="1" s="1"/>
  <c r="AB116" i="1"/>
  <c r="AB110" i="1" s="1"/>
  <c r="AB30" i="1" s="1"/>
  <c r="AA110" i="1"/>
  <c r="AA30" i="1" s="1"/>
  <c r="I110" i="1"/>
  <c r="I30" i="1" s="1"/>
  <c r="I83" i="1"/>
  <c r="I82" i="1" s="1"/>
  <c r="AH39" i="1" l="1"/>
  <c r="AN39" i="1" s="1"/>
  <c r="AH37" i="1" l="1"/>
  <c r="AN37" i="1" s="1"/>
  <c r="AH124" i="1"/>
  <c r="AH36" i="1" l="1"/>
  <c r="AN36" i="1" s="1"/>
  <c r="AF124" i="1"/>
  <c r="AN124" i="1" s="1"/>
  <c r="AH34" i="1" l="1"/>
  <c r="AN34" i="1" s="1"/>
  <c r="X79" i="1" l="1"/>
  <c r="X77" i="1" s="1"/>
  <c r="Y112" i="1"/>
  <c r="Y113" i="1"/>
  <c r="Y114" i="1"/>
  <c r="Y115" i="1"/>
  <c r="Y118" i="1"/>
  <c r="Y119" i="1"/>
  <c r="Y120" i="1"/>
  <c r="Y111" i="1"/>
  <c r="H77" i="1" l="1"/>
  <c r="H60" i="1" s="1"/>
  <c r="H59" i="1" s="1"/>
  <c r="H26" i="1" s="1"/>
  <c r="W83" i="1"/>
  <c r="W82" i="1" s="1"/>
  <c r="Y87" i="1"/>
  <c r="Y83" i="1" s="1"/>
  <c r="Y82" i="1" s="1"/>
  <c r="I61" i="1"/>
  <c r="Y62" i="1"/>
  <c r="I60" i="1" l="1"/>
  <c r="I59" i="1" s="1"/>
  <c r="Z117" i="1"/>
  <c r="Z123" i="1"/>
  <c r="Z87" i="1"/>
  <c r="Z83" i="1" s="1"/>
  <c r="Z82" i="1" s="1"/>
  <c r="Z118" i="1"/>
  <c r="Z120" i="1"/>
  <c r="Z122" i="1"/>
  <c r="Z119" i="1"/>
  <c r="I32" i="1" l="1"/>
  <c r="I26" i="1"/>
  <c r="I24" i="1" s="1"/>
  <c r="W110" i="1"/>
  <c r="W30" i="1" s="1"/>
  <c r="Y117" i="1"/>
  <c r="Y110" i="1" s="1"/>
  <c r="Y30" i="1" s="1"/>
  <c r="Y67" i="1" l="1"/>
  <c r="Y66" i="1"/>
  <c r="Y65" i="1"/>
  <c r="Y64" i="1"/>
  <c r="Z71" i="1"/>
  <c r="Y63" i="1" l="1"/>
  <c r="Z73" i="1"/>
  <c r="Z75" i="1"/>
  <c r="Z63" i="1"/>
  <c r="Z74" i="1"/>
  <c r="Z72" i="1"/>
  <c r="Z66" i="1"/>
  <c r="Z64" i="1"/>
  <c r="Z65" i="1"/>
  <c r="Z67" i="1"/>
  <c r="Z61" i="1" l="1"/>
  <c r="Z60" i="1" s="1"/>
  <c r="Z59" i="1" s="1"/>
  <c r="Z26" i="1" s="1"/>
  <c r="P23" i="1"/>
  <c r="Q23" i="1" s="1"/>
  <c r="R23" i="1" s="1"/>
  <c r="S23" i="1" s="1"/>
  <c r="T23" i="1" s="1"/>
  <c r="Y75" i="1" l="1"/>
  <c r="AG38" i="1" l="1"/>
  <c r="AM38" i="1" s="1"/>
  <c r="AH79" i="1"/>
  <c r="AN79" i="1" s="1"/>
  <c r="AH64" i="1"/>
  <c r="AH65" i="1"/>
  <c r="AH66" i="1"/>
  <c r="AH67" i="1"/>
  <c r="AH68" i="1"/>
  <c r="AH69" i="1"/>
  <c r="AH70" i="1"/>
  <c r="AH71" i="1"/>
  <c r="AH73" i="1"/>
  <c r="AH74" i="1"/>
  <c r="AH75" i="1"/>
  <c r="AH76" i="1"/>
  <c r="AN76" i="1" s="1"/>
  <c r="AH58" i="1"/>
  <c r="AN58" i="1" s="1"/>
  <c r="AH63" i="1"/>
  <c r="AH62" i="1"/>
  <c r="AG37" i="1" l="1"/>
  <c r="AG36" i="1" s="1"/>
  <c r="AH57" i="1"/>
  <c r="AH123" i="1"/>
  <c r="AH122" i="1" s="1"/>
  <c r="AH121" i="1" s="1"/>
  <c r="AH120" i="1" s="1"/>
  <c r="AH119" i="1" s="1"/>
  <c r="AH118" i="1" s="1"/>
  <c r="AH117" i="1" s="1"/>
  <c r="AH116" i="1" s="1"/>
  <c r="AH115" i="1" s="1"/>
  <c r="AH114" i="1" s="1"/>
  <c r="AH113" i="1" s="1"/>
  <c r="AH112" i="1" s="1"/>
  <c r="AH111" i="1" s="1"/>
  <c r="AG34" i="1" l="1"/>
  <c r="AG33" i="1" s="1"/>
  <c r="AM36" i="1"/>
  <c r="AM37" i="1"/>
  <c r="AH54" i="1"/>
  <c r="AH33" i="1" s="1"/>
  <c r="AH25" i="1" s="1"/>
  <c r="AN57" i="1"/>
  <c r="AH110" i="1"/>
  <c r="AH109" i="1" l="1"/>
  <c r="AH30" i="1"/>
  <c r="AM33" i="1"/>
  <c r="AM25" i="1" s="1"/>
  <c r="AG25" i="1"/>
  <c r="AM34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5" i="1"/>
  <c r="AF62" i="1"/>
  <c r="AN62" i="1" s="1"/>
  <c r="AF63" i="1"/>
  <c r="AN63" i="1" s="1"/>
  <c r="AF64" i="1"/>
  <c r="AF65" i="1"/>
  <c r="AF66" i="1"/>
  <c r="AF67" i="1"/>
  <c r="AF68" i="1"/>
  <c r="AN68" i="1" s="1"/>
  <c r="AF70" i="1"/>
  <c r="AF72" i="1"/>
  <c r="AF73" i="1"/>
  <c r="AF74" i="1"/>
  <c r="AF75" i="1"/>
  <c r="AF80" i="1"/>
  <c r="AF77" i="1" s="1"/>
  <c r="AF84" i="1"/>
  <c r="AF85" i="1"/>
  <c r="AF86" i="1"/>
  <c r="AF87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6" i="1"/>
  <c r="AF117" i="1"/>
  <c r="AF118" i="1"/>
  <c r="AF119" i="1"/>
  <c r="AF120" i="1"/>
  <c r="AF121" i="1"/>
  <c r="AN121" i="1" s="1"/>
  <c r="AF122" i="1"/>
  <c r="AF123" i="1"/>
  <c r="AN123" i="1" s="1"/>
  <c r="AN69" i="1"/>
  <c r="T38" i="1"/>
  <c r="T42" i="1"/>
  <c r="T43" i="1"/>
  <c r="T44" i="1"/>
  <c r="T45" i="1"/>
  <c r="T46" i="1"/>
  <c r="T47" i="1"/>
  <c r="T48" i="1"/>
  <c r="T49" i="1"/>
  <c r="T50" i="1"/>
  <c r="T51" i="1"/>
  <c r="T52" i="1"/>
  <c r="T53" i="1"/>
  <c r="T56" i="1"/>
  <c r="T55" i="1" s="1"/>
  <c r="T54" i="1" s="1"/>
  <c r="T62" i="1"/>
  <c r="T63" i="1"/>
  <c r="T64" i="1"/>
  <c r="T65" i="1"/>
  <c r="T66" i="1"/>
  <c r="T67" i="1"/>
  <c r="T68" i="1"/>
  <c r="P68" i="1" s="1"/>
  <c r="T69" i="1"/>
  <c r="P69" i="1" s="1"/>
  <c r="T70" i="1"/>
  <c r="P70" i="1" s="1"/>
  <c r="T71" i="1"/>
  <c r="T72" i="1"/>
  <c r="T73" i="1"/>
  <c r="T74" i="1"/>
  <c r="T75" i="1"/>
  <c r="T78" i="1"/>
  <c r="P78" i="1" s="1"/>
  <c r="T79" i="1"/>
  <c r="T80" i="1"/>
  <c r="P80" i="1" s="1"/>
  <c r="T84" i="1"/>
  <c r="P84" i="1" s="1"/>
  <c r="T85" i="1"/>
  <c r="P85" i="1" s="1"/>
  <c r="T86" i="1"/>
  <c r="P86" i="1" s="1"/>
  <c r="T87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27" i="1" s="1"/>
  <c r="T106" i="1"/>
  <c r="T107" i="1"/>
  <c r="T108" i="1"/>
  <c r="T28" i="1" s="1"/>
  <c r="T109" i="1"/>
  <c r="T29" i="1" s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S38" i="1"/>
  <c r="P38" i="1" s="1"/>
  <c r="S42" i="1"/>
  <c r="S43" i="1"/>
  <c r="S44" i="1"/>
  <c r="S45" i="1"/>
  <c r="S46" i="1"/>
  <c r="S47" i="1"/>
  <c r="S48" i="1"/>
  <c r="S49" i="1"/>
  <c r="S50" i="1"/>
  <c r="S51" i="1"/>
  <c r="S52" i="1"/>
  <c r="S53" i="1"/>
  <c r="S56" i="1"/>
  <c r="S55" i="1" s="1"/>
  <c r="S54" i="1" s="1"/>
  <c r="S62" i="1"/>
  <c r="S63" i="1"/>
  <c r="S64" i="1"/>
  <c r="S65" i="1"/>
  <c r="S66" i="1"/>
  <c r="S67" i="1"/>
  <c r="S71" i="1"/>
  <c r="S72" i="1"/>
  <c r="S73" i="1"/>
  <c r="S74" i="1"/>
  <c r="S75" i="1"/>
  <c r="S79" i="1"/>
  <c r="P79" i="1" s="1"/>
  <c r="S87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27" i="1" s="1"/>
  <c r="S106" i="1"/>
  <c r="S107" i="1"/>
  <c r="S108" i="1"/>
  <c r="S28" i="1" s="1"/>
  <c r="S109" i="1"/>
  <c r="S29" i="1" s="1"/>
  <c r="S111" i="1"/>
  <c r="S112" i="1"/>
  <c r="S113" i="1"/>
  <c r="S114" i="1"/>
  <c r="S115" i="1"/>
  <c r="S117" i="1"/>
  <c r="S118" i="1"/>
  <c r="S119" i="1"/>
  <c r="S120" i="1"/>
  <c r="R42" i="1"/>
  <c r="R43" i="1"/>
  <c r="R44" i="1"/>
  <c r="R45" i="1"/>
  <c r="R46" i="1"/>
  <c r="R47" i="1"/>
  <c r="R48" i="1"/>
  <c r="R49" i="1"/>
  <c r="R50" i="1"/>
  <c r="R51" i="1"/>
  <c r="R52" i="1"/>
  <c r="R53" i="1"/>
  <c r="R55" i="1"/>
  <c r="R54" i="1" s="1"/>
  <c r="R62" i="1"/>
  <c r="R63" i="1"/>
  <c r="R64" i="1"/>
  <c r="R65" i="1"/>
  <c r="R66" i="1"/>
  <c r="R67" i="1"/>
  <c r="R71" i="1"/>
  <c r="R72" i="1"/>
  <c r="R73" i="1"/>
  <c r="R74" i="1"/>
  <c r="R75" i="1"/>
  <c r="R87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27" i="1" s="1"/>
  <c r="R106" i="1"/>
  <c r="R107" i="1"/>
  <c r="R108" i="1"/>
  <c r="R28" i="1" s="1"/>
  <c r="R109" i="1"/>
  <c r="R29" i="1" s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Q36" i="1"/>
  <c r="Q34" i="1" s="1"/>
  <c r="Q42" i="1"/>
  <c r="Q43" i="1"/>
  <c r="Q44" i="1"/>
  <c r="Q45" i="1"/>
  <c r="Q46" i="1"/>
  <c r="Q47" i="1"/>
  <c r="Q48" i="1"/>
  <c r="Q49" i="1"/>
  <c r="Q50" i="1"/>
  <c r="Q51" i="1"/>
  <c r="Q52" i="1"/>
  <c r="Q53" i="1"/>
  <c r="Q56" i="1"/>
  <c r="P56" i="1" s="1"/>
  <c r="Q62" i="1"/>
  <c r="P62" i="1" s="1"/>
  <c r="Q63" i="1"/>
  <c r="Q64" i="1"/>
  <c r="P64" i="1" s="1"/>
  <c r="Q65" i="1"/>
  <c r="Q66" i="1"/>
  <c r="Q67" i="1"/>
  <c r="P67" i="1" s="1"/>
  <c r="Q71" i="1"/>
  <c r="P71" i="1" s="1"/>
  <c r="Q72" i="1"/>
  <c r="P72" i="1" s="1"/>
  <c r="Q73" i="1"/>
  <c r="P73" i="1" s="1"/>
  <c r="Q74" i="1"/>
  <c r="P74" i="1" s="1"/>
  <c r="Q75" i="1"/>
  <c r="Q87" i="1"/>
  <c r="P87" i="1" s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27" i="1" s="1"/>
  <c r="Q106" i="1"/>
  <c r="Q107" i="1"/>
  <c r="Q108" i="1"/>
  <c r="Q28" i="1" s="1"/>
  <c r="Q109" i="1"/>
  <c r="Q29" i="1" s="1"/>
  <c r="Q111" i="1"/>
  <c r="P111" i="1" s="1"/>
  <c r="Q112" i="1"/>
  <c r="P112" i="1" s="1"/>
  <c r="Q113" i="1"/>
  <c r="Q114" i="1"/>
  <c r="P114" i="1" s="1"/>
  <c r="Q115" i="1"/>
  <c r="P115" i="1" s="1"/>
  <c r="Q116" i="1"/>
  <c r="Q117" i="1"/>
  <c r="P117" i="1" s="1"/>
  <c r="Q118" i="1"/>
  <c r="P118" i="1" s="1"/>
  <c r="Q119" i="1"/>
  <c r="P119" i="1" s="1"/>
  <c r="Q120" i="1"/>
  <c r="P120" i="1" s="1"/>
  <c r="Q121" i="1"/>
  <c r="P121" i="1" s="1"/>
  <c r="Q122" i="1"/>
  <c r="Q123" i="1"/>
  <c r="P42" i="1"/>
  <c r="P43" i="1"/>
  <c r="P44" i="1"/>
  <c r="P45" i="1"/>
  <c r="P46" i="1"/>
  <c r="P47" i="1"/>
  <c r="P48" i="1"/>
  <c r="P49" i="1"/>
  <c r="P50" i="1"/>
  <c r="P51" i="1"/>
  <c r="P52" i="1"/>
  <c r="P53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63" i="1" l="1"/>
  <c r="P113" i="1"/>
  <c r="P116" i="1"/>
  <c r="P66" i="1"/>
  <c r="P75" i="1"/>
  <c r="P65" i="1"/>
  <c r="R33" i="1"/>
  <c r="R25" i="1" s="1"/>
  <c r="P37" i="1"/>
  <c r="P27" i="1"/>
  <c r="P29" i="1"/>
  <c r="P28" i="1"/>
  <c r="AF27" i="1"/>
  <c r="AN109" i="1"/>
  <c r="AN29" i="1" s="1"/>
  <c r="AF29" i="1"/>
  <c r="AF28" i="1"/>
  <c r="AH108" i="1"/>
  <c r="AN108" i="1" s="1"/>
  <c r="AN28" i="1" s="1"/>
  <c r="AH29" i="1"/>
  <c r="S77" i="1"/>
  <c r="S37" i="1"/>
  <c r="S36" i="1" s="1"/>
  <c r="S34" i="1" s="1"/>
  <c r="S33" i="1" s="1"/>
  <c r="S25" i="1" s="1"/>
  <c r="T37" i="1"/>
  <c r="T36" i="1" s="1"/>
  <c r="T34" i="1" s="1"/>
  <c r="T33" i="1" s="1"/>
  <c r="T25" i="1" s="1"/>
  <c r="AF83" i="1"/>
  <c r="AF82" i="1" s="1"/>
  <c r="Q77" i="1"/>
  <c r="R77" i="1"/>
  <c r="T77" i="1"/>
  <c r="Q55" i="1"/>
  <c r="Q54" i="1" s="1"/>
  <c r="P55" i="1"/>
  <c r="AN45" i="1"/>
  <c r="AN64" i="1"/>
  <c r="P57" i="1"/>
  <c r="AN122" i="1"/>
  <c r="AN42" i="1"/>
  <c r="AF54" i="1"/>
  <c r="AF33" i="1" s="1"/>
  <c r="AF25" i="1" s="1"/>
  <c r="AN55" i="1"/>
  <c r="Y73" i="1"/>
  <c r="Y74" i="1"/>
  <c r="Y72" i="1"/>
  <c r="S83" i="1"/>
  <c r="S82" i="1" s="1"/>
  <c r="R83" i="1"/>
  <c r="R82" i="1" s="1"/>
  <c r="T83" i="1"/>
  <c r="T82" i="1" s="1"/>
  <c r="T61" i="1"/>
  <c r="Q83" i="1"/>
  <c r="R110" i="1"/>
  <c r="R30" i="1" s="1"/>
  <c r="T110" i="1"/>
  <c r="T30" i="1" s="1"/>
  <c r="Q110" i="1"/>
  <c r="Q30" i="1" s="1"/>
  <c r="Q61" i="1"/>
  <c r="S61" i="1"/>
  <c r="H36" i="1"/>
  <c r="H34" i="1" s="1"/>
  <c r="H33" i="1" s="1"/>
  <c r="W61" i="1"/>
  <c r="W60" i="1" s="1"/>
  <c r="P34" i="1" l="1"/>
  <c r="Q33" i="1"/>
  <c r="Q25" i="1" s="1"/>
  <c r="Q82" i="1"/>
  <c r="H32" i="1"/>
  <c r="H25" i="1"/>
  <c r="H24" i="1" s="1"/>
  <c r="AH107" i="1"/>
  <c r="AH28" i="1"/>
  <c r="P54" i="1"/>
  <c r="AN54" i="1"/>
  <c r="W59" i="1"/>
  <c r="Y71" i="1"/>
  <c r="Y61" i="1" s="1"/>
  <c r="Y60" i="1" s="1"/>
  <c r="Y59" i="1" s="1"/>
  <c r="S60" i="1"/>
  <c r="S59" i="1" s="1"/>
  <c r="T60" i="1"/>
  <c r="T59" i="1" s="1"/>
  <c r="Q60" i="1"/>
  <c r="Q59" i="1" l="1"/>
  <c r="P33" i="1"/>
  <c r="AH106" i="1"/>
  <c r="AN107" i="1"/>
  <c r="W32" i="1"/>
  <c r="W26" i="1"/>
  <c r="W24" i="1" s="1"/>
  <c r="T32" i="1"/>
  <c r="T26" i="1"/>
  <c r="T24" i="1" s="1"/>
  <c r="S26" i="1"/>
  <c r="Y32" i="1"/>
  <c r="Y26" i="1"/>
  <c r="Y24" i="1" s="1"/>
  <c r="Q32" i="1"/>
  <c r="Q26" i="1"/>
  <c r="Q24" i="1" s="1"/>
  <c r="AN33" i="1"/>
  <c r="AN25" i="1" s="1"/>
  <c r="P25" i="1" l="1"/>
  <c r="AH105" i="1"/>
  <c r="AN106" i="1"/>
  <c r="R61" i="1"/>
  <c r="R60" i="1" l="1"/>
  <c r="R59" i="1"/>
  <c r="AH104" i="1"/>
  <c r="AH27" i="1"/>
  <c r="AN105" i="1"/>
  <c r="AN27" i="1" s="1"/>
  <c r="J77" i="1"/>
  <c r="J60" i="1" s="1"/>
  <c r="J59" i="1" s="1"/>
  <c r="R26" i="1" l="1"/>
  <c r="R24" i="1" s="1"/>
  <c r="R32" i="1"/>
  <c r="AH103" i="1"/>
  <c r="AN104" i="1"/>
  <c r="J32" i="1"/>
  <c r="J26" i="1"/>
  <c r="J24" i="1" s="1"/>
  <c r="AN78" i="1"/>
  <c r="AH102" i="1" l="1"/>
  <c r="AN103" i="1"/>
  <c r="AE112" i="1"/>
  <c r="AC116" i="1"/>
  <c r="AC86" i="1"/>
  <c r="AC85" i="1"/>
  <c r="AC84" i="1"/>
  <c r="AN71" i="1"/>
  <c r="AE69" i="1"/>
  <c r="AH101" i="1" l="1"/>
  <c r="AN102" i="1"/>
  <c r="Z112" i="1"/>
  <c r="AM69" i="1"/>
  <c r="AM112" i="1"/>
  <c r="AC110" i="1"/>
  <c r="AC30" i="1" s="1"/>
  <c r="AD110" i="1"/>
  <c r="AD30" i="1" s="1"/>
  <c r="AC83" i="1"/>
  <c r="AC82" i="1" s="1"/>
  <c r="AC59" i="1" s="1"/>
  <c r="AC26" i="1" s="1"/>
  <c r="AD83" i="1"/>
  <c r="AD82" i="1" s="1"/>
  <c r="AD59" i="1" s="1"/>
  <c r="AD26" i="1" s="1"/>
  <c r="AM85" i="1"/>
  <c r="AM84" i="1"/>
  <c r="AM116" i="1"/>
  <c r="AM86" i="1"/>
  <c r="AE61" i="1"/>
  <c r="AE60" i="1" s="1"/>
  <c r="AE59" i="1" s="1"/>
  <c r="AE26" i="1" s="1"/>
  <c r="P77" i="1"/>
  <c r="AI66" i="1"/>
  <c r="AE111" i="1"/>
  <c r="AK67" i="1"/>
  <c r="AI73" i="1"/>
  <c r="AK74" i="1"/>
  <c r="AE115" i="1"/>
  <c r="AI65" i="1"/>
  <c r="AG72" i="1"/>
  <c r="AM72" i="1" s="1"/>
  <c r="AK75" i="1"/>
  <c r="AF112" i="1"/>
  <c r="AN112" i="1" s="1"/>
  <c r="AE114" i="1"/>
  <c r="AI118" i="1"/>
  <c r="AK120" i="1"/>
  <c r="AI87" i="1"/>
  <c r="AE113" i="1"/>
  <c r="AI117" i="1"/>
  <c r="AN70" i="1"/>
  <c r="AI119" i="1"/>
  <c r="AC24" i="1" l="1"/>
  <c r="AH100" i="1"/>
  <c r="AN101" i="1"/>
  <c r="AD24" i="1"/>
  <c r="Z114" i="1"/>
  <c r="Z113" i="1"/>
  <c r="Z115" i="1"/>
  <c r="AM113" i="1"/>
  <c r="X61" i="1"/>
  <c r="X60" i="1" s="1"/>
  <c r="X59" i="1" s="1"/>
  <c r="X26" i="1" s="1"/>
  <c r="AM111" i="1"/>
  <c r="AC32" i="1"/>
  <c r="P83" i="1"/>
  <c r="AD32" i="1"/>
  <c r="K26" i="1"/>
  <c r="AB77" i="1"/>
  <c r="AB60" i="1" s="1"/>
  <c r="AB59" i="1" s="1"/>
  <c r="AA77" i="1"/>
  <c r="AA60" i="1" s="1"/>
  <c r="AA59" i="1" s="1"/>
  <c r="P61" i="1"/>
  <c r="AM87" i="1"/>
  <c r="AJ87" i="1"/>
  <c r="AF115" i="1"/>
  <c r="AN115" i="1" s="1"/>
  <c r="AM115" i="1"/>
  <c r="AM73" i="1"/>
  <c r="AJ73" i="1"/>
  <c r="AN73" i="1" s="1"/>
  <c r="AM117" i="1"/>
  <c r="AJ117" i="1"/>
  <c r="AL120" i="1"/>
  <c r="AM120" i="1"/>
  <c r="AF114" i="1"/>
  <c r="AN114" i="1" s="1"/>
  <c r="AM114" i="1"/>
  <c r="AL75" i="1"/>
  <c r="AN75" i="1" s="1"/>
  <c r="AM75" i="1"/>
  <c r="AM119" i="1"/>
  <c r="AJ119" i="1"/>
  <c r="AN119" i="1" s="1"/>
  <c r="AM118" i="1"/>
  <c r="AJ118" i="1"/>
  <c r="AN118" i="1" s="1"/>
  <c r="AM74" i="1"/>
  <c r="AL74" i="1"/>
  <c r="AN74" i="1" s="1"/>
  <c r="AJ89" i="1"/>
  <c r="AM65" i="1"/>
  <c r="AJ65" i="1"/>
  <c r="AN65" i="1" s="1"/>
  <c r="AM66" i="1"/>
  <c r="AJ66" i="1"/>
  <c r="AN66" i="1" s="1"/>
  <c r="AM67" i="1"/>
  <c r="AL67" i="1"/>
  <c r="AN67" i="1" s="1"/>
  <c r="AF61" i="1"/>
  <c r="AI83" i="1"/>
  <c r="AI61" i="1"/>
  <c r="AF111" i="1"/>
  <c r="AN111" i="1" s="1"/>
  <c r="AE110" i="1"/>
  <c r="AK110" i="1"/>
  <c r="AK30" i="1" s="1"/>
  <c r="AH72" i="1"/>
  <c r="AN72" i="1" s="1"/>
  <c r="AG61" i="1"/>
  <c r="AG60" i="1" s="1"/>
  <c r="AG59" i="1" s="1"/>
  <c r="AI110" i="1"/>
  <c r="AI30" i="1" s="1"/>
  <c r="AK61" i="1"/>
  <c r="AK60" i="1" s="1"/>
  <c r="AK59" i="1" s="1"/>
  <c r="AK26" i="1" s="1"/>
  <c r="AK24" i="1" s="1"/>
  <c r="AN116" i="1"/>
  <c r="AF113" i="1"/>
  <c r="AN113" i="1" s="1"/>
  <c r="P60" i="1" l="1"/>
  <c r="P82" i="1"/>
  <c r="AE32" i="1"/>
  <c r="AE30" i="1"/>
  <c r="AE24" i="1" s="1"/>
  <c r="AH99" i="1"/>
  <c r="AN100" i="1"/>
  <c r="AG32" i="1"/>
  <c r="AG26" i="1"/>
  <c r="AG24" i="1" s="1"/>
  <c r="AA32" i="1"/>
  <c r="AA26" i="1"/>
  <c r="AA24" i="1" s="1"/>
  <c r="AB32" i="1"/>
  <c r="AB26" i="1"/>
  <c r="AB24" i="1" s="1"/>
  <c r="X110" i="1"/>
  <c r="X30" i="1" s="1"/>
  <c r="X24" i="1" s="1"/>
  <c r="Z111" i="1"/>
  <c r="Z110" i="1" s="1"/>
  <c r="X32" i="1"/>
  <c r="AJ110" i="1"/>
  <c r="AJ30" i="1" s="1"/>
  <c r="AN117" i="1"/>
  <c r="AL110" i="1"/>
  <c r="AL30" i="1" s="1"/>
  <c r="AN120" i="1"/>
  <c r="AM110" i="1"/>
  <c r="AM30" i="1" s="1"/>
  <c r="AJ83" i="1"/>
  <c r="AI82" i="1"/>
  <c r="AM82" i="1" s="1"/>
  <c r="AM83" i="1"/>
  <c r="AI60" i="1"/>
  <c r="AM60" i="1" s="1"/>
  <c r="AM61" i="1"/>
  <c r="AL61" i="1"/>
  <c r="AL60" i="1" s="1"/>
  <c r="AL59" i="1" s="1"/>
  <c r="AL26" i="1" s="1"/>
  <c r="AJ61" i="1"/>
  <c r="AJ60" i="1" s="1"/>
  <c r="AF60" i="1"/>
  <c r="AK32" i="1"/>
  <c r="AH61" i="1"/>
  <c r="AF110" i="1"/>
  <c r="AF30" i="1" s="1"/>
  <c r="P59" i="1" l="1"/>
  <c r="P26" i="1" s="1"/>
  <c r="AL24" i="1"/>
  <c r="AH98" i="1"/>
  <c r="AN99" i="1"/>
  <c r="Z32" i="1"/>
  <c r="Z30" i="1"/>
  <c r="Z24" i="1" s="1"/>
  <c r="AN110" i="1"/>
  <c r="AN30" i="1" s="1"/>
  <c r="AN61" i="1"/>
  <c r="AI59" i="1"/>
  <c r="AL32" i="1"/>
  <c r="AJ82" i="1"/>
  <c r="AF59" i="1"/>
  <c r="AF26" i="1" s="1"/>
  <c r="AF24" i="1" s="1"/>
  <c r="AH97" i="1" l="1"/>
  <c r="AN98" i="1"/>
  <c r="AI32" i="1"/>
  <c r="AM32" i="1" s="1"/>
  <c r="AI26" i="1"/>
  <c r="AI24" i="1" s="1"/>
  <c r="AM59" i="1"/>
  <c r="AM26" i="1" s="1"/>
  <c r="AM24" i="1" s="1"/>
  <c r="AJ59" i="1"/>
  <c r="AF32" i="1"/>
  <c r="AH96" i="1" l="1"/>
  <c r="AN97" i="1"/>
  <c r="AJ32" i="1"/>
  <c r="AJ26" i="1"/>
  <c r="AJ24" i="1" s="1"/>
  <c r="AH95" i="1" l="1"/>
  <c r="AN96" i="1"/>
  <c r="AH94" i="1" l="1"/>
  <c r="AN95" i="1"/>
  <c r="AH93" i="1" l="1"/>
  <c r="AN94" i="1"/>
  <c r="AH92" i="1" l="1"/>
  <c r="AN93" i="1"/>
  <c r="AH91" i="1" l="1"/>
  <c r="AN92" i="1"/>
  <c r="AH90" i="1" l="1"/>
  <c r="AH89" i="1" s="1"/>
  <c r="AN91" i="1"/>
  <c r="AN90" i="1" s="1"/>
  <c r="AH88" i="1" l="1"/>
  <c r="AN88" i="1" s="1"/>
  <c r="AH87" i="1"/>
  <c r="AN89" i="1"/>
  <c r="AH86" i="1" l="1"/>
  <c r="AN87" i="1"/>
  <c r="AH85" i="1" l="1"/>
  <c r="AN86" i="1"/>
  <c r="AH84" i="1" l="1"/>
  <c r="AN85" i="1"/>
  <c r="AH83" i="1" l="1"/>
  <c r="AN84" i="1"/>
  <c r="AH82" i="1" l="1"/>
  <c r="AN83" i="1"/>
  <c r="AH80" i="1" l="1"/>
  <c r="AN82" i="1"/>
  <c r="AH77" i="1" l="1"/>
  <c r="AN80" i="1"/>
  <c r="AN77" i="1" l="1"/>
  <c r="AH60" i="1"/>
  <c r="AN60" i="1" l="1"/>
  <c r="AH59" i="1"/>
  <c r="AH53" i="1"/>
  <c r="AN53" i="1" l="1"/>
  <c r="AH52" i="1"/>
  <c r="AH26" i="1"/>
  <c r="AH24" i="1" s="1"/>
  <c r="AH32" i="1"/>
  <c r="AN32" i="1" s="1"/>
  <c r="AN59" i="1"/>
  <c r="AN26" i="1" s="1"/>
  <c r="AN24" i="1" s="1"/>
  <c r="AN52" i="1" l="1"/>
  <c r="AH51" i="1"/>
  <c r="AN51" i="1" l="1"/>
  <c r="AH50" i="1"/>
  <c r="AN50" i="1" l="1"/>
  <c r="AH49" i="1"/>
  <c r="AH44" i="1"/>
  <c r="AN44" i="1" l="1"/>
  <c r="AH43" i="1"/>
  <c r="AN43" i="1" s="1"/>
  <c r="AN49" i="1"/>
  <c r="AH48" i="1"/>
  <c r="AN48" i="1" l="1"/>
  <c r="AH47" i="1"/>
  <c r="AN47" i="1" l="1"/>
  <c r="AH46" i="1"/>
  <c r="AN46" i="1" s="1"/>
  <c r="K56" i="1" l="1"/>
  <c r="M55" i="1"/>
  <c r="K55" i="1" s="1"/>
  <c r="M54" i="1"/>
  <c r="K54" i="1" s="1"/>
  <c r="K38" i="1"/>
  <c r="K36" i="1" l="1"/>
  <c r="M34" i="1"/>
  <c r="K34" i="1" s="1"/>
  <c r="K37" i="1"/>
  <c r="M33" i="1" l="1"/>
  <c r="K33" i="1" s="1"/>
  <c r="K122" i="1"/>
  <c r="S122" i="1"/>
  <c r="P122" i="1" s="1"/>
  <c r="K121" i="1"/>
  <c r="N110" i="1"/>
  <c r="N30" i="1" s="1"/>
  <c r="N24" i="1" s="1"/>
  <c r="K123" i="1"/>
  <c r="S123" i="1"/>
  <c r="P123" i="1" s="1"/>
  <c r="S110" i="1" l="1"/>
  <c r="M32" i="1"/>
  <c r="M25" i="1"/>
  <c r="M24" i="1" s="1"/>
  <c r="K25" i="1"/>
  <c r="P110" i="1"/>
  <c r="P32" i="1" s="1"/>
  <c r="S30" i="1"/>
  <c r="S24" i="1" s="1"/>
  <c r="K110" i="1"/>
  <c r="K30" i="1" s="1"/>
  <c r="N32" i="1"/>
  <c r="S32" i="1"/>
  <c r="P30" i="1" l="1"/>
  <c r="K32" i="1"/>
  <c r="K24" i="1"/>
  <c r="P24" i="1"/>
</calcChain>
</file>

<file path=xl/sharedStrings.xml><?xml version="1.0" encoding="utf-8"?>
<sst xmlns="http://schemas.openxmlformats.org/spreadsheetml/2006/main" count="738" uniqueCount="307">
  <si>
    <t>Приложение  № 3</t>
  </si>
  <si>
    <t>к приказу Минэнерго России</t>
  </si>
  <si>
    <t>от «__» _____ 2016 г. №___</t>
  </si>
  <si>
    <r>
      <t>Инвестиционная программ</t>
    </r>
    <r>
      <rPr>
        <sz val="14"/>
        <rFont val="Times New Roman"/>
        <family val="1"/>
        <charset val="204"/>
      </rPr>
      <t xml:space="preserve">а Общества с ограниченной ответственностью Холдинговая Компания "СДС-Энерго" </t>
    </r>
  </si>
  <si>
    <t xml:space="preserve">  Наименование инвестиционного проекта (группы инвестиционных проектов)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</si>
  <si>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</si>
  <si>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</si>
  <si>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</si>
  <si>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</si>
  <si>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</si>
  <si>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</si>
  <si>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</si>
  <si>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Предложение по корректировке утвержденного плана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</si>
  <si>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</si>
  <si>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</si>
  <si>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</si>
  <si>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</si>
  <si>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</si>
  <si>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</si>
  <si>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</si>
  <si>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</si>
  <si>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</si>
  <si>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</si>
  <si>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</si>
  <si>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</si>
  <si>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</si>
  <si>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</si>
  <si>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</si>
  <si>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</si>
  <si>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</si>
  <si>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</si>
  <si>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</si>
  <si>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</si>
  <si>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</si>
  <si>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</si>
  <si>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</si>
  <si>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</si>
  <si>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</si>
  <si>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</si>
  <si>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</si>
  <si>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</si>
  <si>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</si>
  <si>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</si>
  <si>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</si>
  <si>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</si>
  <si>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</si>
  <si>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</si>
  <si>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</si>
  <si>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</si>
  <si>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</si>
  <si>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</si>
  <si>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</si>
  <si>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</si>
  <si>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</si>
  <si>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</si>
  <si>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</si>
  <si>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</si>
  <si>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</si>
  <si>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</si>
  <si>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</si>
  <si>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</si>
  <si>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</si>
  <si>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</si>
  <si>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</si>
  <si>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</si>
  <si>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</si>
  <si>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</si>
  <si>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</si>
  <si>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</si>
  <si>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</si>
  <si>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</si>
  <si>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</si>
  <si>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</si>
  <si>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</si>
  <si>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</si>
  <si>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</si>
  <si>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</si>
  <si>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</si>
  <si>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</si>
  <si>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</si>
  <si>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</si>
  <si>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</si>
  <si>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</si>
  <si>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</si>
  <si>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</si>
  <si>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</si>
  <si>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</si>
  <si>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</si>
  <si>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</si>
  <si>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</si>
  <si>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</si>
  <si>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</si>
  <si>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</si>
  <si>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</si>
  <si>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</si>
  <si>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</si>
  <si>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</si>
  <si>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</si>
  <si>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</si>
  <si>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</si>
  <si>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</si>
  <si>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</si>
  <si>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нд</t>
  </si>
  <si>
    <t>Кемеровская область</t>
  </si>
  <si>
    <t>Г</t>
  </si>
  <si>
    <t>1.2.1.1.1</t>
  </si>
  <si>
    <t>1.2.1.1.2</t>
  </si>
  <si>
    <t>1.2.1.1.3</t>
  </si>
  <si>
    <t>1.6.1</t>
  </si>
  <si>
    <t>1.6.2</t>
  </si>
  <si>
    <t>1.6.3</t>
  </si>
  <si>
    <t>Н</t>
  </si>
  <si>
    <t>1.6.4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</si>
  <si>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</si>
  <si>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</si>
  <si>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Идентификатор инвестиционного проекта</t>
  </si>
  <si>
    <t>Номер группы инвестиционных проектов</t>
  </si>
  <si>
    <t>1.2.1.1.4</t>
  </si>
  <si>
    <t>1.2.1.1.5</t>
  </si>
  <si>
    <t>1.2.1.1.6</t>
  </si>
  <si>
    <t>1.2.1.2.1.1</t>
  </si>
  <si>
    <t>1.2.1.2.1.2</t>
  </si>
  <si>
    <t>1.6.5</t>
  </si>
  <si>
    <t>1.6.6</t>
  </si>
  <si>
    <t>создание оперативного управления режимами, обеспечения технологической связи</t>
  </si>
  <si>
    <t>Обеспечение технологического присоединения</t>
  </si>
  <si>
    <t>1.2.1.1.7</t>
  </si>
  <si>
    <t>1.1.4.1.1</t>
  </si>
  <si>
    <t>Форма 3. План освоения капитальных вложений по инвестиционным проектам на 2020-2024 гг.</t>
  </si>
  <si>
    <t xml:space="preserve">2020 год </t>
  </si>
  <si>
    <t>2021 год</t>
  </si>
  <si>
    <t>2022 год</t>
  </si>
  <si>
    <t>2023 год</t>
  </si>
  <si>
    <t>2024 год</t>
  </si>
  <si>
    <t>1.2.1.1.8</t>
  </si>
  <si>
    <t>1.2.1.1.9</t>
  </si>
  <si>
    <t>1.2.1.1.10</t>
  </si>
  <si>
    <t>1.2.1.1.11</t>
  </si>
  <si>
    <t>1.2.1.1.12</t>
  </si>
  <si>
    <t>1.2.1.1.13</t>
  </si>
  <si>
    <t>1.2.1.1.14</t>
  </si>
  <si>
    <t>1.2.1.1.15</t>
  </si>
  <si>
    <t>Замена отработавшего срок эксплуатации трансформатора Т-2 ТДНС-10000 кВА 35/6 кВ на ПС 35/6 кВ № 10. (СМР, ПНР, ввод - 2023 г.)</t>
  </si>
  <si>
    <t xml:space="preserve">Замена отработавшего срок эксплуатации трансформатора Т-3 ТДНС-10000 кВА 35/6 кВ на ПС 35/6 кВ № 42 (СМР, ПНР, ввод - 2023 г.) </t>
  </si>
  <si>
    <t>Замена отработавшего срок эксплуатации трансформатора Т-2 ТДНС-10000 кВА  на ПС 110/10 кВ "Керамзитовая (СМР, ПНР, ввод - 2024 г.)</t>
  </si>
  <si>
    <t>Реконструкция ОРУ-35 кВ и ЗРУ-6 кВ ПС 35/6 кВ № 10. Замена выключателей 35 кВ и вводных выключателей 6кВ, устройств РЗиА 35кВ и 6кВ. (ПИР, СМР, ПНР, ввод - 2020 г.)</t>
  </si>
  <si>
    <t>Реконструкция ЗРУ-35 кВ ПС 35/6 кВ "ОГР" с заменой ячеек КРУ-35. (СМР, ПНР, ввод - 2022 г.)</t>
  </si>
  <si>
    <t>Реконструкция ПС  35/6 кВ № 1 ЗРУ-35 с заменой масляных выключателей 35 на вакуумные, установка ШОТ.(ПИР, СМР, ПНР, ввод - 2023 г.)</t>
  </si>
  <si>
    <t>Реконструкция ОРУ-35 кВ ПС 35/6 кВ № 41 с установкой блок-модуля 35 кВ (СМР, ПНР, ввод - 2024 г.)</t>
  </si>
  <si>
    <t>Реконструкция ЗРУ-6 кВ ПС 6/0,4 кВ № 32 с устройствами РЗиА,  установкой ШОТ (СМР, ПНР, ввод - 2024 г.)</t>
  </si>
  <si>
    <t>Выполнение работ по модернизации системы телемеханики на ПС 110/6,6/6,3 кВ "Набережная" (ПИР, ПНР, СМР, ввод- 2020 г.)</t>
  </si>
  <si>
    <t>Реконструкция сооружения ЛЭП 6 кВ 6-11-Тс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- 2020 г.)</t>
  </si>
  <si>
    <t>1.2.2.1.1</t>
  </si>
  <si>
    <t>Реконструкция сооружения ЛЭП 6 кВ ВЛ фид. 36 ПС 35/6 кВ № 5 с проектными работами с заменой провода на марку СИП и установкой реклоузеров (с технологией Smart Grid) на отходящих линиях (2 шт.) (ПИР, ПНР, СМР, ввод - 2020 г.)</t>
  </si>
  <si>
    <t>1.2.2.1.2</t>
  </si>
  <si>
    <t>1.2.2.1.3</t>
  </si>
  <si>
    <t>Реконструкция сооружения ЛЭП 6 кВ  10-1-П с проектными работами с заменой провода на марку СИП и установкой реклоузеров (с технологией Smart Grid) на отходящих линиях (3 шт.) (ПИР, СМР, ПНР, ввод - 2020 г.)</t>
  </si>
  <si>
    <t>Реконструкция соружения ЛЭП 6 кВ  6-52-П проектными работами с заменой провода на марку СИП и установкой реклоузеров (с технологией Smart Grid) на отходящих линиях (1 шт.) (ПИР, СМР, ПНР, ввод - 2023 г.)</t>
  </si>
  <si>
    <t>1.2.2.1.4</t>
  </si>
  <si>
    <t>1.2.2.1.5</t>
  </si>
  <si>
    <t>Реконструкция сооружения ЛЭП 6 кВ 6-3-М с проектными работами с заменой деревянных опор и провода на марку СИП и установкой реклоузеров (с технологией Smart Grid) на отходящих линиях (2 шт.) (ПИР, СМР, ПНР, ввод - 2023 г.)</t>
  </si>
  <si>
    <t>Замена испытательно-измерительного комплекса РЕТОМ-61 (ввод - 2021 г.)</t>
  </si>
  <si>
    <t>Замена аппарата для высоковольтных испытаний  АИД-70М (ввод - 2021 г.)</t>
  </si>
  <si>
    <t>Приобретение прибора Энергомонитор-3.3 Т1 —  для измерений электро-энергетических величин и показателей качества электроэнергии (ввод - 2021 г.)</t>
  </si>
  <si>
    <t>1.6.7</t>
  </si>
  <si>
    <t>1.6.8</t>
  </si>
  <si>
    <t>1.6.9</t>
  </si>
  <si>
    <t>1.6.10</t>
  </si>
  <si>
    <t>1.6.11</t>
  </si>
  <si>
    <t>1.6.12</t>
  </si>
  <si>
    <t>1.6.13</t>
  </si>
  <si>
    <t>Замена устаревшего и выработавшего свой срок парка радиостанций (технологическая связь) 35 штук. (СМР, ПНР, ввод - 2023 г.)</t>
  </si>
  <si>
    <t>Приобретение измельчителя веток (мульчер) на базе автомобильного прицепа (ввод - 2024 г.)</t>
  </si>
  <si>
    <t>Краткое обоснование плана</t>
  </si>
  <si>
    <t>Повышение надежности электроснабжения и обеспечение безперебойности работы оборудования</t>
  </si>
  <si>
    <t>Персональный компьютер - 2 шт. (ввод - 2021 г.)</t>
  </si>
  <si>
    <t>Приобретение сервера HP DL510 Gen10 (HPE-869847-b21) - 1 шт. (ввод - 2021 г.)</t>
  </si>
  <si>
    <t>Многофункциональное печатающее устройство - 1 шт. (ввод - 2023 г.)</t>
  </si>
  <si>
    <t>Сплит-система - 18 шт. (ввод - 2023 г.)</t>
  </si>
  <si>
    <t>K_1.1.4.1.1</t>
  </si>
  <si>
    <t>K_1.2.1.2.1</t>
  </si>
  <si>
    <t>K_1.2.1.2.2</t>
  </si>
  <si>
    <t>K_1.2.2.1.1</t>
  </si>
  <si>
    <t>K_1.2.2.1.2</t>
  </si>
  <si>
    <t>K_1.2.2.1.3</t>
  </si>
  <si>
    <t>N_1.2.2.1.4</t>
  </si>
  <si>
    <t>N_1.2.2.1.5</t>
  </si>
  <si>
    <t>L_1.6.2</t>
  </si>
  <si>
    <t>L_1.6.3</t>
  </si>
  <si>
    <t>L_1.6.4</t>
  </si>
  <si>
    <t>L_1.6.5</t>
  </si>
  <si>
    <t>N_1.6.8</t>
  </si>
  <si>
    <t>N_1.6.9</t>
  </si>
  <si>
    <t>J_1.1.1.3.3</t>
  </si>
  <si>
    <t>Реконструкции ОРУ-35 кВ (замена выключателей 35 кВ, установка разъединителей и предохранителей 35 кВ) ПС №31 (ПИР-2019 г., СМР, ПНР- 2020 г.)</t>
  </si>
  <si>
    <t>N_1.2.1.1.6</t>
  </si>
  <si>
    <t>N_1.2.1.1.7</t>
  </si>
  <si>
    <t>O_1.2.1.1.8</t>
  </si>
  <si>
    <t>J_1.2.1.1.9</t>
  </si>
  <si>
    <t>J_1.2.1.1.10</t>
  </si>
  <si>
    <t>K_1.2.1.1.11</t>
  </si>
  <si>
    <t>M_1.2.1.1.13</t>
  </si>
  <si>
    <t>N_1.2.1.1.14</t>
  </si>
  <si>
    <t>O_1.2.1.1.15</t>
  </si>
  <si>
    <t>O_1.2.1.1.16</t>
  </si>
  <si>
    <t>Реконструкция ЗРУ-35 кВ ПС 35/10 кВ "Танай". Замена ячеек КРУ-35 (ПИР - 2019 г., СМР, ПНР, ввод - 2021 г.)</t>
  </si>
  <si>
    <t>Выполнение проектных работ по созданию информационно вычислительного комплекса объекта энергетики (ИВКЭ)</t>
  </si>
  <si>
    <t>1.2.1.2.1.3</t>
  </si>
  <si>
    <t>J_1.2.1.2.3</t>
  </si>
  <si>
    <t>Система хранения данных - 1 шт. (ввод - 2020 г.)</t>
  </si>
  <si>
    <t>К_1.6.6</t>
  </si>
  <si>
    <t>L_1.6.1</t>
  </si>
  <si>
    <t>N_1.6.7</t>
  </si>
  <si>
    <t>O_1.6.10</t>
  </si>
  <si>
    <t>M_1.6.12</t>
  </si>
  <si>
    <t>O_1.6.13</t>
  </si>
  <si>
    <t>Замена отработавшего срок эксплуатации трансформатора Т-2 ТДН-10000 кВА 110/6 кВ на ПС 110/6 кВ № 20н "Гидроузел" - 1 шт. (СМР, ПНР, ввод - 2022 г.)</t>
  </si>
  <si>
    <t>Замена отработавшего срок эксплуатации трансформатора Т-2 ТДНС-16000 кВА 35/6 кВ на ПС 35/6 кВ  "Шурапская"(СМР, ПНР, ввод - 2023 г.)</t>
  </si>
  <si>
    <t>Замена отработавшего срок эксплуатации трансформатора Т-1 ТДН-15000 кВА 35/6 кВ на ТДН-10000 кВА 35/6 на ПС 35/6 кВ № 5 (СМР, ПНР, ввод - 2024 г.)</t>
  </si>
  <si>
    <t>Реконструкции ЗРУ-10 кВ,  ПС 110/10 кВ "Керамзитовая". Замена ячеек КРУ-10.(ПИР - 2021 г., СМР, ПНР, ввод - 2022 г.)</t>
  </si>
  <si>
    <t>Замена трансформатора ТДНГУ –63000/110 на ПС АЗОТ(СМР, ПНР, ввод-2020 г.)</t>
  </si>
  <si>
    <t>K_1.2.1.1.15</t>
  </si>
  <si>
    <t>Итого за период реализации инвестиционной программы
(Предложение по корректировке утвержденного плана)</t>
  </si>
  <si>
    <t>M_1.2.1.1.1</t>
  </si>
  <si>
    <t>N_1.2.1.1.2</t>
  </si>
  <si>
    <t>O_1.2.1.1.4</t>
  </si>
  <si>
    <t>L_1.2.1.1.12</t>
  </si>
  <si>
    <t>К_1.6.11</t>
  </si>
  <si>
    <t>Утвержденный план</t>
  </si>
  <si>
    <t xml:space="preserve">Утвержденный план </t>
  </si>
  <si>
    <t>Утвержденный план 
на 01.01.2021 года</t>
  </si>
  <si>
    <t xml:space="preserve">Утвержденный план 
</t>
  </si>
  <si>
    <t>Итого за период реализации инвестиционной программы
(Утвержденный план )</t>
  </si>
  <si>
    <t>K_1.1.1.3.4</t>
  </si>
  <si>
    <t>1.6.14</t>
  </si>
  <si>
    <t>К_1.6.14</t>
  </si>
  <si>
    <t xml:space="preserve">Предложение по корректировке утвержденного плана на 01.01.2021 года </t>
  </si>
  <si>
    <t>1.1.4.2.1</t>
  </si>
  <si>
    <t>K_1.1.4.2.1</t>
  </si>
  <si>
    <t>1.1.1.3.1</t>
  </si>
  <si>
    <t>1.1.1.3.2</t>
  </si>
  <si>
    <t>Год раскрытия информации: 2021 год</t>
  </si>
  <si>
    <t>1.2.1.2.3</t>
  </si>
  <si>
    <t>Cтроительство системы передачи информации (организации каналов связи) для оборудования средств диспетчерского и технологического управления (СДТУ) между ПС 110 кВ Набережная, ПС 110 кВ Листвяжная и  Филиалом АО «СО ЕЭС» Кемеровское РДУ (ПИР, СМР, ввод-2021)</t>
  </si>
  <si>
    <t>L_1.2.1.2.3</t>
  </si>
  <si>
    <t>1.2.2.1.6</t>
  </si>
  <si>
    <t>L_1.2.2.1.6</t>
  </si>
  <si>
    <t>1.1.1.3.4</t>
  </si>
  <si>
    <t>1.1.1.3.5</t>
  </si>
  <si>
    <t>L_1.1.1.3.4</t>
  </si>
  <si>
    <t>Освоение капитальных вложений года 2019 в прогнозных ценах соответствующих лет, млн рублей (без НДС)</t>
  </si>
  <si>
    <t xml:space="preserve">План 
</t>
  </si>
  <si>
    <t>Факт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</si>
  <si>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</si>
  <si>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</si>
  <si>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</si>
  <si>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</si>
  <si>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</si>
  <si>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</si>
  <si>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</si>
  <si>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</si>
  <si>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</si>
  <si>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</si>
  <si>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>Строительство ПС 35 кВ ПУР и двухцепной отпайки от ВЛ 35 кВ Прокопьевская-Зиминка 3/4 до новой ПС 35 кВ ПУР (ПИР- 2020г., СМР, ввод-2021г.)</t>
  </si>
  <si>
    <t>Строительство КЛ 10 кВ от ПС 110 кВ Керамзитовая для ТСО Сибирь (ПИР- 2020г., СМР, ввод-2021г.)</t>
  </si>
  <si>
    <t>Строительство ВЛ-6 кВ от ПС Вольная (ПИР, СМР, ввод -2021 г.)</t>
  </si>
  <si>
    <t>Строительство ВЛ-6 кВ от ПС №5 (ПИР, СМР, ввод -2021 г.)</t>
  </si>
  <si>
    <t>Строительство ВЛ 110 кВ Соколовская-Вольная-2 (1 этап: ПИР-2019г., СМР, ввод-2020г.; 2 этап: ПИР, СМР, ввод - 2021г.)</t>
  </si>
  <si>
    <t>Реконструкция Временной воздушной линии 10 кВ и ТП 336 (Танай) с заменой деревянных опор на железобетонные, заменой провода на СИП и установкой реклоузера на отходящих линиях (ПИР, СМР, ввод -2021 г.)</t>
  </si>
  <si>
    <t>С</t>
  </si>
  <si>
    <t>1З, 2С</t>
  </si>
  <si>
    <t>З</t>
  </si>
  <si>
    <t>И</t>
  </si>
  <si>
    <t>L_1.1.1.3.5</t>
  </si>
  <si>
    <t>Реконструкция ТП-3 (ПИР, СМР, ввод 2020г)</t>
  </si>
  <si>
    <t>Выполнение работ по модернизации системы телемеханики на ПС 110/10 кВ "Керамзитовая" (ПИР -2019 г., ПНР, СМР, ввод - 2020 г.)</t>
  </si>
  <si>
    <t>Выкуп ВЛ ОГР (ввод 2020г)</t>
  </si>
  <si>
    <t>Выкуп ВЛ Вольная (ввод 2024г)</t>
  </si>
  <si>
    <t>Выкуп ПС Вольная (ввод 2023г)</t>
  </si>
  <si>
    <t>Приобретение АИД-70 М (ввод 2020г)</t>
  </si>
  <si>
    <t xml:space="preserve">Фактический объем освоения капитальных вложений на 01.01.2019 года, млн рублей 
(без НДС) </t>
  </si>
  <si>
    <t xml:space="preserve">Утвержденный план на 01.01.2019 года </t>
  </si>
  <si>
    <t>Утвержденные плановые значения показателей приведены в соответствии с Постановлением Региональной энергетической комиссии Кемеровской области № 301 от 30.10.2020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4 от 14.01.2021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</si>
  <si>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Плата за технологическое присоединение заявителя рассчитана по утвержденным стандартизированным тарифным ставкам в соответствии с Постановлением РЭК КО № 779 от 31.12.2018 года</t>
  </si>
  <si>
    <t xml:space="preserve">В 2020 году работы по проектированию были выполнены в полном объеме. В 2020 году осуществить строительство КЛ 10 кВ от ПС Керамзитовая до опоры №1 заявителя было невозможно, по причине невыполнения работ по строительству опоры №1 со стороны заявителя. </t>
  </si>
  <si>
    <t>Повышение стоимости оборудования</t>
  </si>
  <si>
    <t xml:space="preserve">Перенос срока в связи с поздним принятием перечня технических характериских на государственном уровне регулирующего реализацию данного объекта 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</si>
  <si>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</si>
  <si>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</si>
  <si>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</si>
  <si>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</si>
  <si>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</si>
  <si>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</si>
  <si>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</si>
  <si>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</si>
  <si>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</si>
  <si>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</si>
  <si>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</si>
  <si>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</si>
  <si>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</si>
  <si>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</si>
  <si>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Строительство отпайки от ЛЭП-6кВ 6-52-П для ПС №25</t>
  </si>
  <si>
    <t>K_1.2.2.2.1</t>
  </si>
  <si>
    <t>1.2.2.2.2</t>
  </si>
  <si>
    <t>Строительство отпайки от 2-х цепной ЛЭП-10кВ ф.2.4 для ПС №22</t>
  </si>
  <si>
    <t>K_1.2.2.2.2</t>
  </si>
  <si>
    <t>дополнительная позиция внесена согласно п.67 Постановления Правительства РФ от 01.12.2009г. №977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</si>
</sst>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"/>
    <numFmt numFmtId="165" formatCode="0.00000"/>
    <numFmt numFmtId="166" formatCode="0.0000"/>
    <numFmt numFmtId="167" formatCode="0.00000000000"/>
    <numFmt numFmtId="168" formatCode="0.000000"/>
    <numFmt numFmtId="169" formatCode="#,##0.00000"/>
    <numFmt numFmtId="170" formatCode="#,##0.000"/>
    <numFmt numFmtId="171" formatCode="0.0000000"/>
    <numFmt numFmtId="172" formatCode="0.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5">
    <xf numFmtId="0" fontId="0" fillId="0" borderId="0" xfId="0"/>
    <xf numFmtId="0" fontId="2" fillId="0" borderId="0" xfId="1" applyFont="1" applyFill="1"/>
    <xf numFmtId="0" fontId="4" fillId="0" borderId="0" xfId="1" applyFont="1" applyFill="1" applyAlignment="1"/>
    <xf numFmtId="0" fontId="3" fillId="0" borderId="0" xfId="1" applyFont="1" applyFill="1" applyAlignment="1"/>
    <xf numFmtId="0" fontId="2" fillId="0" borderId="0" xfId="1" applyFont="1" applyFill="1" applyAlignment="1"/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top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0" fontId="7" fillId="0" borderId="2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/>
    <xf numFmtId="0" fontId="2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1" fontId="9" fillId="0" borderId="1" xfId="1" applyNumberFormat="1" applyFont="1" applyFill="1" applyBorder="1" applyAlignment="1">
      <alignment horizontal="center" vertical="top" wrapText="1"/>
    </xf>
    <xf numFmtId="0" fontId="4" fillId="0" borderId="0" xfId="1" applyFont="1" applyFill="1" applyAlignment="1">
      <alignment horizont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top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164" fontId="2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4" fontId="4" fillId="0" borderId="0" xfId="1" applyNumberFormat="1" applyFont="1" applyFill="1" applyAlignment="1">
      <alignment horizontal="center"/>
    </xf>
    <xf numFmtId="164" fontId="3" fillId="0" borderId="0" xfId="1" applyNumberFormat="1" applyFont="1" applyFill="1" applyAlignment="1"/>
    <xf numFmtId="171" fontId="3" fillId="0" borderId="0" xfId="1" applyNumberFormat="1" applyFont="1" applyFill="1" applyAlignment="1"/>
    <xf numFmtId="164" fontId="2" fillId="0" borderId="0" xfId="1" applyNumberFormat="1" applyFont="1" applyFill="1" applyAlignment="1">
      <alignment horizontal="center"/>
    </xf>
    <xf numFmtId="164" fontId="16" fillId="0" borderId="0" xfId="1" applyNumberFormat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165" fontId="2" fillId="0" borderId="0" xfId="1" applyNumberFormat="1" applyFont="1" applyFill="1" applyAlignment="1">
      <alignment horizontal="center"/>
    </xf>
    <xf numFmtId="172" fontId="2" fillId="0" borderId="0" xfId="1" applyNumberFormat="1" applyFont="1" applyFill="1" applyAlignment="1">
      <alignment horizontal="center"/>
    </xf>
    <xf numFmtId="168" fontId="2" fillId="0" borderId="0" xfId="1" applyNumberFormat="1" applyFont="1" applyFill="1" applyAlignment="1">
      <alignment horizontal="center"/>
    </xf>
    <xf numFmtId="1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vertical="top"/>
    </xf>
    <xf numFmtId="165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left" vertical="center"/>
    </xf>
    <xf numFmtId="167" fontId="8" fillId="0" borderId="1" xfId="1" applyNumberFormat="1" applyFont="1" applyFill="1" applyBorder="1" applyAlignment="1">
      <alignment horizontal="center" vertical="center"/>
    </xf>
    <xf numFmtId="168" fontId="8" fillId="0" borderId="1" xfId="1" applyNumberFormat="1" applyFont="1" applyFill="1" applyBorder="1" applyAlignment="1">
      <alignment vertical="top"/>
    </xf>
    <xf numFmtId="165" fontId="17" fillId="0" borderId="1" xfId="1" applyNumberFormat="1" applyFont="1" applyFill="1" applyBorder="1" applyAlignment="1">
      <alignment vertical="top"/>
    </xf>
    <xf numFmtId="166" fontId="8" fillId="0" borderId="1" xfId="1" applyNumberFormat="1" applyFont="1" applyFill="1" applyBorder="1" applyAlignment="1">
      <alignment vertical="top"/>
    </xf>
    <xf numFmtId="164" fontId="8" fillId="0" borderId="1" xfId="1" applyNumberFormat="1" applyFont="1" applyFill="1" applyBorder="1" applyAlignment="1">
      <alignment vertical="top"/>
    </xf>
    <xf numFmtId="169" fontId="13" fillId="0" borderId="1" xfId="1" applyNumberFormat="1" applyFont="1" applyFill="1" applyBorder="1" applyAlignment="1">
      <alignment vertical="top"/>
    </xf>
    <xf numFmtId="164" fontId="13" fillId="0" borderId="1" xfId="1" applyNumberFormat="1" applyFont="1" applyFill="1" applyBorder="1" applyAlignment="1">
      <alignment vertical="top"/>
    </xf>
    <xf numFmtId="165" fontId="8" fillId="0" borderId="1" xfId="1" applyNumberFormat="1" applyFont="1" applyFill="1" applyBorder="1" applyAlignment="1">
      <alignment vertical="top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textRotation="90" wrapText="1"/>
    </xf>
    <xf numFmtId="0" fontId="2" fillId="0" borderId="10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2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164" fontId="2" fillId="0" borderId="2" xfId="2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Обычный 7" xfId="2"/>
  </cellStyles>
  <dxfs count="0"/>
  <tableStyles count="0" defaultTableStyle="TableStyleMedium2" defaultPivotStyle="PivotStyleMedium9"/>
  <colors>
    <mruColors>
      <color rgb="FFF9A5F3"/>
      <color rgb="FFFFFFCC"/>
      <color rgb="FFBBECFD"/>
      <color rgb="FFA1C4FD"/>
      <color rgb="FF5A98FC"/>
      <color rgb="FFD0FCE4"/>
      <color rgb="FFA2E4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24"/>
  <sheetViews>
    <sheetView tabSelected="1" view="pageBreakPreview" topLeftCell="A9" zoomScale="60" zoomScaleNormal="100" workbookViewId="0">
      <pane xSplit="3" ySplit="15" topLeftCell="D24" activePane="bottomRight" state="frozen"/>
      <selection activeCell="A9" sqref="A9"/>
      <selection pane="topRight" activeCell="D9" sqref="D9"/>
      <selection pane="bottomLeft" activeCell="A24" sqref="A24"/>
      <selection pane="bottomRight" activeCell="D24" sqref="D24"/>
    </sheetView>
  </sheetViews>
  <sheetFormatPr defaultRowHeight="15.75" outlineLevelRow="1" x14ac:dyDescent="0.25"/>
  <cols>
    <col min="1" max="1" width="12" style="23" customWidth="1"/>
    <col min="2" max="2" width="87.42578125" style="23" customWidth="1"/>
    <col min="3" max="3" width="13.85546875" style="23" customWidth="1"/>
    <col min="4" max="4" width="9.5703125" style="23" customWidth="1"/>
    <col min="5" max="5" width="9.85546875" style="1" customWidth="1"/>
    <col min="6" max="6" width="11.7109375" style="1" customWidth="1"/>
    <col min="7" max="7" width="11" style="1" customWidth="1"/>
    <col min="8" max="8" width="16.7109375" style="1" customWidth="1"/>
    <col min="9" max="9" width="16.140625" style="1" customWidth="1"/>
    <col min="10" max="10" width="14.85546875" style="1" customWidth="1"/>
    <col min="11" max="11" width="15" style="1" customWidth="1"/>
    <col min="12" max="12" width="10.28515625" style="1" customWidth="1"/>
    <col min="13" max="13" width="11.28515625" style="1" customWidth="1"/>
    <col min="14" max="14" width="9.7109375" style="1" customWidth="1"/>
    <col min="15" max="15" width="9.42578125" style="1" customWidth="1"/>
    <col min="16" max="16" width="12.5703125" style="1" customWidth="1"/>
    <col min="17" max="20" width="9.42578125" style="1" customWidth="1"/>
    <col min="21" max="21" width="12.140625" style="1" customWidth="1"/>
    <col min="22" max="22" width="12" style="1" customWidth="1"/>
    <col min="23" max="23" width="8.85546875" style="1" customWidth="1"/>
    <col min="24" max="24" width="12" style="1" customWidth="1"/>
    <col min="25" max="25" width="9.42578125" style="1" customWidth="1"/>
    <col min="26" max="26" width="11" style="1" customWidth="1"/>
    <col min="27" max="31" width="13.140625" style="1" customWidth="1"/>
    <col min="32" max="32" width="18.28515625" style="1" bestFit="1" customWidth="1"/>
    <col min="33" max="33" width="15.7109375" style="1" customWidth="1"/>
    <col min="34" max="34" width="16.5703125" style="1" customWidth="1"/>
    <col min="35" max="36" width="12.85546875" style="1" customWidth="1"/>
    <col min="37" max="38" width="16.5703125" style="1" customWidth="1"/>
    <col min="39" max="39" width="26" style="1" customWidth="1"/>
    <col min="40" max="40" width="25.5703125" style="1" customWidth="1"/>
    <col min="41" max="41" width="51" style="1" customWidth="1"/>
    <col min="42" max="42" width="20.7109375" style="1" customWidth="1"/>
    <col min="43" max="43" width="11.28515625" style="1" customWidth="1"/>
    <col min="44" max="44" width="8.140625" style="1" customWidth="1"/>
    <col min="45" max="45" width="9.7109375" style="1" customWidth="1"/>
    <col min="46" max="46" width="9.5703125" style="1" customWidth="1"/>
    <col min="47" max="47" width="6.42578125" style="1" customWidth="1"/>
    <col min="48" max="48" width="8.42578125" style="1" customWidth="1"/>
    <col min="49" max="49" width="11.42578125" style="1" customWidth="1"/>
    <col min="50" max="50" width="9" style="1" customWidth="1"/>
    <col min="51" max="51" width="7.7109375" style="1" customWidth="1"/>
    <col min="52" max="52" width="10.28515625" style="1" customWidth="1"/>
    <col min="53" max="53" width="7" style="1" customWidth="1"/>
    <col min="54" max="54" width="7.7109375" style="1" customWidth="1"/>
    <col min="55" max="55" width="10.7109375" style="1" customWidth="1"/>
    <col min="56" max="56" width="8.42578125" style="1" customWidth="1"/>
    <col min="57" max="63" width="8.28515625" style="1" customWidth="1"/>
    <col min="64" max="64" width="9.85546875" style="1" customWidth="1"/>
    <col min="65" max="65" width="7" style="1" customWidth="1"/>
    <col min="66" max="66" width="7.85546875" style="1" customWidth="1"/>
    <col min="67" max="67" width="11" style="1" customWidth="1"/>
    <col min="68" max="68" width="7.7109375" style="1" customWidth="1"/>
    <col min="69" max="69" width="8.85546875" style="1" customWidth="1"/>
    <col min="70" max="16384" width="9.140625" style="1"/>
  </cols>
  <sheetData>
    <row r="1" spans="1:74" ht="18.75" hidden="1" customHeight="1" outlineLevel="1" x14ac:dyDescent="0.25">
      <c r="AO1" s="24" t="s">
        <v>0</v>
      </c>
    </row>
    <row r="2" spans="1:74" ht="18.75" hidden="1" customHeight="1" outlineLevel="1" x14ac:dyDescent="0.3">
      <c r="AO2" s="25" t="s">
        <v>1</v>
      </c>
    </row>
    <row r="3" spans="1:74" ht="18.75" hidden="1" customHeight="1" outlineLevel="1" x14ac:dyDescent="0.3">
      <c r="AO3" s="25"/>
    </row>
    <row r="4" spans="1:74" ht="18.75" hidden="1" customHeight="1" outlineLevel="1" x14ac:dyDescent="0.3">
      <c r="AO4" s="25"/>
    </row>
    <row r="5" spans="1:74" ht="18.75" hidden="1" customHeight="1" outlineLevel="1" x14ac:dyDescent="0.3">
      <c r="AO5" s="25"/>
    </row>
    <row r="6" spans="1:74" ht="18.75" hidden="1" customHeight="1" outlineLevel="1" x14ac:dyDescent="0.3">
      <c r="AO6" s="25"/>
    </row>
    <row r="7" spans="1:74" ht="18.75" hidden="1" customHeight="1" outlineLevel="1" x14ac:dyDescent="0.3">
      <c r="AO7" s="25"/>
    </row>
    <row r="8" spans="1:74" ht="18.75" hidden="1" customHeight="1" outlineLevel="1" x14ac:dyDescent="0.3">
      <c r="AO8" s="25" t="s">
        <v>2</v>
      </c>
    </row>
    <row r="9" spans="1:74" ht="18.75" outlineLevel="1" x14ac:dyDescent="0.3">
      <c r="A9" s="17" t="s">
        <v>128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74" ht="18.75" outlineLevel="1" x14ac:dyDescent="0.3">
      <c r="A10" s="26"/>
      <c r="B10" s="26"/>
      <c r="C10" s="26"/>
      <c r="D10" s="26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</row>
    <row r="11" spans="1:74" ht="18.75" hidden="1" outlineLevel="1" x14ac:dyDescent="0.2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idden="1" outlineLevel="1" x14ac:dyDescent="0.25">
      <c r="A12" s="19" t="s">
        <v>114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</row>
    <row r="13" spans="1:74" outlineLevel="1" x14ac:dyDescent="0.25">
      <c r="L13" s="27"/>
      <c r="V13" s="27"/>
      <c r="Z13" s="27"/>
    </row>
    <row r="14" spans="1:74" ht="18.75" outlineLevel="1" x14ac:dyDescent="0.3">
      <c r="A14" s="20" t="s">
        <v>241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</row>
    <row r="15" spans="1:74" ht="18.75" outlineLevel="1" x14ac:dyDescent="0.3">
      <c r="A15" s="26"/>
      <c r="B15" s="26"/>
      <c r="C15" s="26"/>
      <c r="D15" s="26"/>
      <c r="E15" s="13"/>
      <c r="F15" s="13"/>
      <c r="G15" s="13"/>
      <c r="H15" s="28"/>
      <c r="I15" s="13"/>
      <c r="J15" s="13"/>
      <c r="K15" s="28"/>
      <c r="L15" s="13"/>
      <c r="M15" s="13"/>
      <c r="N15" s="13"/>
      <c r="O15" s="13"/>
      <c r="P15" s="28"/>
      <c r="Q15" s="13"/>
      <c r="R15" s="29"/>
      <c r="S15" s="13"/>
      <c r="T15" s="13"/>
      <c r="U15" s="30"/>
      <c r="V15" s="13"/>
      <c r="W15" s="13"/>
      <c r="X15" s="28"/>
      <c r="Y15" s="13"/>
      <c r="Z15" s="28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28"/>
      <c r="AO15" s="13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</row>
    <row r="16" spans="1:74" ht="96" customHeight="1" outlineLevel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1" t="s">
        <v>282</v>
      </c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3"/>
      <c r="AB16" s="3"/>
      <c r="AC16" s="31"/>
      <c r="AD16" s="31"/>
      <c r="AE16" s="31"/>
      <c r="AF16" s="31"/>
      <c r="AG16" s="3"/>
      <c r="AH16" s="3"/>
      <c r="AI16" s="3"/>
      <c r="AJ16" s="3"/>
      <c r="AK16" s="3"/>
      <c r="AL16" s="3"/>
      <c r="AM16" s="32"/>
      <c r="AN16" s="32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</row>
    <row r="17" spans="1:74" outlineLevel="1" x14ac:dyDescent="0.25">
      <c r="A17" s="15" t="s">
        <v>113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1:74" ht="13.5" customHeight="1" outlineLevel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33"/>
      <c r="L18" s="14"/>
      <c r="M18" s="14"/>
      <c r="N18" s="14"/>
      <c r="O18" s="14"/>
      <c r="P18" s="34"/>
      <c r="Q18" s="14"/>
      <c r="R18" s="14"/>
      <c r="S18" s="14"/>
      <c r="T18" s="14"/>
      <c r="U18" s="35"/>
      <c r="V18" s="35"/>
      <c r="W18" s="14"/>
      <c r="X18" s="14"/>
      <c r="Y18" s="14"/>
      <c r="Z18" s="36"/>
      <c r="AA18" s="33"/>
      <c r="AB18" s="33"/>
      <c r="AC18" s="36"/>
      <c r="AD18" s="37"/>
      <c r="AE18" s="38"/>
      <c r="AF18" s="33"/>
      <c r="AG18" s="33"/>
      <c r="AH18" s="33"/>
      <c r="AI18" s="37"/>
      <c r="AJ18" s="33"/>
      <c r="AK18" s="33"/>
      <c r="AL18" s="33"/>
      <c r="AM18" s="33"/>
      <c r="AN18" s="33"/>
      <c r="AO18" s="14"/>
      <c r="AP18" s="11"/>
      <c r="AQ18" s="11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</row>
    <row r="19" spans="1:74" ht="15" customHeight="1" outlineLevel="1" x14ac:dyDescent="0.25">
      <c r="A19" s="39"/>
      <c r="B19" s="39"/>
      <c r="C19" s="39"/>
      <c r="D19" s="39"/>
      <c r="E19" s="40"/>
      <c r="F19" s="40"/>
      <c r="G19" s="40"/>
      <c r="H19" s="41"/>
      <c r="I19" s="42"/>
      <c r="J19" s="43"/>
      <c r="K19" s="44"/>
      <c r="L19" s="45"/>
      <c r="M19" s="46"/>
      <c r="N19" s="40"/>
      <c r="O19" s="40"/>
      <c r="P19" s="47"/>
      <c r="Q19" s="40"/>
      <c r="R19" s="40"/>
      <c r="S19" s="40"/>
      <c r="T19" s="40"/>
      <c r="U19" s="46"/>
      <c r="V19" s="48"/>
      <c r="W19" s="40"/>
      <c r="X19" s="47"/>
      <c r="Y19" s="40"/>
      <c r="Z19" s="49"/>
      <c r="AA19" s="50"/>
      <c r="AB19" s="47"/>
      <c r="AC19" s="47"/>
      <c r="AD19" s="47"/>
      <c r="AE19" s="47"/>
      <c r="AF19" s="47"/>
      <c r="AG19" s="47"/>
      <c r="AH19" s="47"/>
      <c r="AI19" s="40"/>
      <c r="AJ19" s="40"/>
      <c r="AK19" s="40"/>
      <c r="AL19" s="40"/>
      <c r="AM19" s="16"/>
      <c r="AN19" s="16"/>
      <c r="AO19" s="16"/>
    </row>
    <row r="20" spans="1:74" ht="56.25" customHeight="1" x14ac:dyDescent="0.25">
      <c r="A20" s="22" t="s">
        <v>116</v>
      </c>
      <c r="B20" s="22" t="s">
        <v>4</v>
      </c>
      <c r="C20" s="22" t="s">
        <v>115</v>
      </c>
      <c r="D20" s="51" t="s">
        <v>5</v>
      </c>
      <c r="E20" s="51" t="s">
        <v>6</v>
      </c>
      <c r="F20" s="22" t="s">
        <v>7</v>
      </c>
      <c r="G20" s="22"/>
      <c r="H20" s="22" t="s">
        <v>8</v>
      </c>
      <c r="I20" s="22"/>
      <c r="J20" s="52" t="s">
        <v>280</v>
      </c>
      <c r="K20" s="53" t="s">
        <v>9</v>
      </c>
      <c r="L20" s="54"/>
      <c r="M20" s="54"/>
      <c r="N20" s="54"/>
      <c r="O20" s="54"/>
      <c r="P20" s="54"/>
      <c r="Q20" s="54"/>
      <c r="R20" s="54"/>
      <c r="S20" s="54"/>
      <c r="T20" s="54"/>
      <c r="U20" s="22" t="s">
        <v>10</v>
      </c>
      <c r="V20" s="22"/>
      <c r="W20" s="22"/>
      <c r="X20" s="22"/>
      <c r="Y20" s="22"/>
      <c r="Z20" s="22"/>
      <c r="AA20" s="55" t="s">
        <v>250</v>
      </c>
      <c r="AB20" s="56"/>
      <c r="AC20" s="53" t="s">
        <v>11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7"/>
      <c r="AO20" s="52" t="s">
        <v>173</v>
      </c>
    </row>
    <row r="21" spans="1:74" ht="135.75" customHeight="1" x14ac:dyDescent="0.25">
      <c r="A21" s="22"/>
      <c r="B21" s="22"/>
      <c r="C21" s="22"/>
      <c r="D21" s="51"/>
      <c r="E21" s="51"/>
      <c r="F21" s="22"/>
      <c r="G21" s="22"/>
      <c r="H21" s="22"/>
      <c r="I21" s="22"/>
      <c r="J21" s="58"/>
      <c r="K21" s="53" t="s">
        <v>228</v>
      </c>
      <c r="L21" s="54"/>
      <c r="M21" s="54"/>
      <c r="N21" s="54"/>
      <c r="O21" s="59"/>
      <c r="P21" s="53" t="s">
        <v>12</v>
      </c>
      <c r="Q21" s="54"/>
      <c r="R21" s="54"/>
      <c r="S21" s="54"/>
      <c r="T21" s="59"/>
      <c r="U21" s="22" t="s">
        <v>281</v>
      </c>
      <c r="V21" s="22"/>
      <c r="W21" s="53" t="s">
        <v>230</v>
      </c>
      <c r="X21" s="59"/>
      <c r="Y21" s="22" t="s">
        <v>236</v>
      </c>
      <c r="Z21" s="22"/>
      <c r="AA21" s="60"/>
      <c r="AB21" s="61"/>
      <c r="AC21" s="62" t="s">
        <v>129</v>
      </c>
      <c r="AD21" s="63"/>
      <c r="AE21" s="62" t="s">
        <v>130</v>
      </c>
      <c r="AF21" s="63"/>
      <c r="AG21" s="62" t="s">
        <v>131</v>
      </c>
      <c r="AH21" s="63"/>
      <c r="AI21" s="62" t="s">
        <v>132</v>
      </c>
      <c r="AJ21" s="63"/>
      <c r="AK21" s="62" t="s">
        <v>133</v>
      </c>
      <c r="AL21" s="63"/>
      <c r="AM21" s="22" t="s">
        <v>232</v>
      </c>
      <c r="AN21" s="22" t="s">
        <v>222</v>
      </c>
      <c r="AO21" s="58"/>
    </row>
    <row r="22" spans="1:74" ht="144.75" customHeight="1" x14ac:dyDescent="0.25">
      <c r="A22" s="22"/>
      <c r="B22" s="22"/>
      <c r="C22" s="22"/>
      <c r="D22" s="51"/>
      <c r="E22" s="51"/>
      <c r="F22" s="64" t="s">
        <v>228</v>
      </c>
      <c r="G22" s="64" t="s">
        <v>12</v>
      </c>
      <c r="H22" s="64" t="s">
        <v>229</v>
      </c>
      <c r="I22" s="64" t="s">
        <v>12</v>
      </c>
      <c r="J22" s="65"/>
      <c r="K22" s="66" t="s">
        <v>13</v>
      </c>
      <c r="L22" s="66" t="s">
        <v>14</v>
      </c>
      <c r="M22" s="66" t="s">
        <v>15</v>
      </c>
      <c r="N22" s="66" t="s">
        <v>16</v>
      </c>
      <c r="O22" s="66" t="s">
        <v>17</v>
      </c>
      <c r="P22" s="66" t="s">
        <v>13</v>
      </c>
      <c r="Q22" s="66" t="s">
        <v>14</v>
      </c>
      <c r="R22" s="66" t="s">
        <v>15</v>
      </c>
      <c r="S22" s="66" t="s">
        <v>16</v>
      </c>
      <c r="T22" s="66" t="s">
        <v>17</v>
      </c>
      <c r="U22" s="66" t="s">
        <v>18</v>
      </c>
      <c r="V22" s="66" t="s">
        <v>19</v>
      </c>
      <c r="W22" s="66" t="s">
        <v>18</v>
      </c>
      <c r="X22" s="66" t="s">
        <v>19</v>
      </c>
      <c r="Y22" s="66" t="s">
        <v>18</v>
      </c>
      <c r="Z22" s="66" t="s">
        <v>19</v>
      </c>
      <c r="AA22" s="12" t="s">
        <v>251</v>
      </c>
      <c r="AB22" s="12" t="s">
        <v>252</v>
      </c>
      <c r="AC22" s="12" t="s">
        <v>251</v>
      </c>
      <c r="AD22" s="12" t="s">
        <v>252</v>
      </c>
      <c r="AE22" s="12" t="s">
        <v>231</v>
      </c>
      <c r="AF22" s="12" t="s">
        <v>12</v>
      </c>
      <c r="AG22" s="12" t="s">
        <v>229</v>
      </c>
      <c r="AH22" s="12" t="s">
        <v>12</v>
      </c>
      <c r="AI22" s="12" t="s">
        <v>229</v>
      </c>
      <c r="AJ22" s="12" t="s">
        <v>12</v>
      </c>
      <c r="AK22" s="12" t="s">
        <v>229</v>
      </c>
      <c r="AL22" s="12" t="s">
        <v>12</v>
      </c>
      <c r="AM22" s="22"/>
      <c r="AN22" s="22"/>
      <c r="AO22" s="67"/>
      <c r="AP22" s="7"/>
      <c r="AQ22" s="7"/>
      <c r="AR22" s="7"/>
    </row>
    <row r="23" spans="1:74" ht="19.5" customHeight="1" x14ac:dyDescent="0.25">
      <c r="A23" s="12">
        <v>1</v>
      </c>
      <c r="B23" s="12">
        <v>2</v>
      </c>
      <c r="C23" s="12">
        <v>3</v>
      </c>
      <c r="D23" s="12">
        <v>4</v>
      </c>
      <c r="E23" s="12">
        <v>5</v>
      </c>
      <c r="F23" s="12">
        <v>6</v>
      </c>
      <c r="G23" s="12">
        <v>7</v>
      </c>
      <c r="H23" s="12">
        <v>8</v>
      </c>
      <c r="I23" s="12">
        <v>9</v>
      </c>
      <c r="J23" s="12">
        <v>10</v>
      </c>
      <c r="K23" s="12">
        <v>11</v>
      </c>
      <c r="L23" s="12">
        <v>12</v>
      </c>
      <c r="M23" s="12">
        <v>13</v>
      </c>
      <c r="N23" s="12">
        <v>14</v>
      </c>
      <c r="O23" s="12">
        <v>15</v>
      </c>
      <c r="P23" s="12">
        <f>O23+1</f>
        <v>16</v>
      </c>
      <c r="Q23" s="12">
        <f t="shared" ref="Q23:T23" si="0">P23+1</f>
        <v>17</v>
      </c>
      <c r="R23" s="12">
        <f t="shared" si="0"/>
        <v>18</v>
      </c>
      <c r="S23" s="12">
        <f t="shared" si="0"/>
        <v>19</v>
      </c>
      <c r="T23" s="12">
        <f t="shared" si="0"/>
        <v>20</v>
      </c>
      <c r="U23" s="12">
        <v>21</v>
      </c>
      <c r="V23" s="12">
        <v>22</v>
      </c>
      <c r="W23" s="12">
        <v>23</v>
      </c>
      <c r="X23" s="12">
        <v>24</v>
      </c>
      <c r="Y23" s="12">
        <v>25</v>
      </c>
      <c r="Z23" s="12">
        <v>26</v>
      </c>
      <c r="AA23" s="12">
        <v>27</v>
      </c>
      <c r="AB23" s="12">
        <v>28</v>
      </c>
      <c r="AC23" s="68" t="s">
        <v>253</v>
      </c>
      <c r="AD23" s="68" t="s">
        <v>254</v>
      </c>
      <c r="AE23" s="68" t="s">
        <v>255</v>
      </c>
      <c r="AF23" s="68" t="s">
        <v>256</v>
      </c>
      <c r="AG23" s="68" t="s">
        <v>257</v>
      </c>
      <c r="AH23" s="68" t="s">
        <v>258</v>
      </c>
      <c r="AI23" s="68" t="s">
        <v>259</v>
      </c>
      <c r="AJ23" s="68" t="s">
        <v>260</v>
      </c>
      <c r="AK23" s="68" t="s">
        <v>261</v>
      </c>
      <c r="AL23" s="68" t="s">
        <v>262</v>
      </c>
      <c r="AM23" s="12">
        <v>30</v>
      </c>
      <c r="AN23" s="12">
        <f t="shared" ref="AN23:AO23" si="1">AM23+1</f>
        <v>31</v>
      </c>
      <c r="AO23" s="12">
        <f t="shared" si="1"/>
        <v>32</v>
      </c>
      <c r="AP23" s="8"/>
      <c r="AQ23" s="8"/>
      <c r="AR23" s="7"/>
    </row>
    <row r="24" spans="1:74" ht="19.5" customHeight="1" x14ac:dyDescent="0.25">
      <c r="A24" s="9">
        <v>0</v>
      </c>
      <c r="B24" s="9" t="s">
        <v>287</v>
      </c>
      <c r="C24" s="9" t="s">
        <v>102</v>
      </c>
      <c r="D24" s="10">
        <f>SUM(D25:D30)</f>
        <v>0</v>
      </c>
      <c r="E24" s="10">
        <f t="shared" ref="E24:AN24" si="2">SUM(E25:E30)</f>
        <v>0</v>
      </c>
      <c r="F24" s="10">
        <f t="shared" si="2"/>
        <v>0</v>
      </c>
      <c r="G24" s="10">
        <f t="shared" si="2"/>
        <v>0</v>
      </c>
      <c r="H24" s="10">
        <f t="shared" si="2"/>
        <v>76.488022880326895</v>
      </c>
      <c r="I24" s="10">
        <f t="shared" si="2"/>
        <v>78.24757725292649</v>
      </c>
      <c r="J24" s="10">
        <f t="shared" si="2"/>
        <v>0</v>
      </c>
      <c r="K24" s="10">
        <f>SUM(K25:K30)</f>
        <v>949.19975099746023</v>
      </c>
      <c r="L24" s="10">
        <f t="shared" si="2"/>
        <v>13.871879659411105</v>
      </c>
      <c r="M24" s="10">
        <f t="shared" si="2"/>
        <v>460.04700874297191</v>
      </c>
      <c r="N24" s="10">
        <f t="shared" si="2"/>
        <v>475.28086259507722</v>
      </c>
      <c r="O24" s="10">
        <f t="shared" si="2"/>
        <v>0</v>
      </c>
      <c r="P24" s="10">
        <f t="shared" si="2"/>
        <v>942.12012255046454</v>
      </c>
      <c r="Q24" s="10">
        <f t="shared" si="2"/>
        <v>10.535964217011104</v>
      </c>
      <c r="R24" s="10">
        <f t="shared" si="2"/>
        <v>437.93098010213305</v>
      </c>
      <c r="S24" s="10">
        <f t="shared" si="2"/>
        <v>493.65317823132045</v>
      </c>
      <c r="T24" s="10">
        <f t="shared" si="2"/>
        <v>0</v>
      </c>
      <c r="U24" s="10">
        <f t="shared" si="2"/>
        <v>0</v>
      </c>
      <c r="V24" s="10">
        <f t="shared" si="2"/>
        <v>0</v>
      </c>
      <c r="W24" s="10">
        <f t="shared" si="2"/>
        <v>58.458081758006188</v>
      </c>
      <c r="X24" s="10">
        <f t="shared" si="2"/>
        <v>742.42142082034729</v>
      </c>
      <c r="Y24" s="10">
        <f t="shared" si="2"/>
        <v>60.280701750605786</v>
      </c>
      <c r="Z24" s="10">
        <f t="shared" si="2"/>
        <v>750.42781995286555</v>
      </c>
      <c r="AA24" s="10">
        <f t="shared" si="2"/>
        <v>0</v>
      </c>
      <c r="AB24" s="10">
        <f t="shared" si="2"/>
        <v>0</v>
      </c>
      <c r="AC24" s="10">
        <f t="shared" si="2"/>
        <v>196.50489552563937</v>
      </c>
      <c r="AD24" s="10">
        <f t="shared" si="2"/>
        <v>182.71119622999998</v>
      </c>
      <c r="AE24" s="10">
        <f t="shared" si="2"/>
        <v>310.3087011494033</v>
      </c>
      <c r="AF24" s="10">
        <f t="shared" si="2"/>
        <v>318.31473323822865</v>
      </c>
      <c r="AG24" s="10">
        <f t="shared" si="2"/>
        <v>130.65071438881324</v>
      </c>
      <c r="AH24" s="10">
        <f t="shared" si="2"/>
        <v>130.65071438881324</v>
      </c>
      <c r="AI24" s="10">
        <f t="shared" si="2"/>
        <v>150.51095203449657</v>
      </c>
      <c r="AJ24" s="10">
        <f t="shared" si="2"/>
        <v>150.51095203449657</v>
      </c>
      <c r="AK24" s="10">
        <f t="shared" si="2"/>
        <v>150.95142029132705</v>
      </c>
      <c r="AL24" s="10">
        <f t="shared" si="2"/>
        <v>150.95142029132705</v>
      </c>
      <c r="AM24" s="10">
        <f t="shared" si="2"/>
        <v>938.92668338967951</v>
      </c>
      <c r="AN24" s="10">
        <f t="shared" si="2"/>
        <v>933.13901618286559</v>
      </c>
      <c r="AO24" s="69" t="s">
        <v>102</v>
      </c>
      <c r="AP24" s="8"/>
      <c r="AQ24" s="8"/>
      <c r="AR24" s="7"/>
    </row>
    <row r="25" spans="1:74" ht="19.5" customHeight="1" x14ac:dyDescent="0.25">
      <c r="A25" s="9" t="s">
        <v>288</v>
      </c>
      <c r="B25" s="9" t="s">
        <v>289</v>
      </c>
      <c r="C25" s="9" t="s">
        <v>104</v>
      </c>
      <c r="D25" s="10">
        <f>SUM(D33)</f>
        <v>0</v>
      </c>
      <c r="E25" s="10">
        <f t="shared" ref="E25:AN25" si="3">SUM(E33)</f>
        <v>0</v>
      </c>
      <c r="F25" s="10">
        <f t="shared" si="3"/>
        <v>0</v>
      </c>
      <c r="G25" s="10">
        <f t="shared" si="3"/>
        <v>0</v>
      </c>
      <c r="H25" s="10">
        <f t="shared" si="3"/>
        <v>0.63436494959999989</v>
      </c>
      <c r="I25" s="10">
        <f t="shared" si="3"/>
        <v>0.63436494959999989</v>
      </c>
      <c r="J25" s="10">
        <f t="shared" si="3"/>
        <v>0</v>
      </c>
      <c r="K25" s="10">
        <f t="shared" si="3"/>
        <v>337.43957061604306</v>
      </c>
      <c r="L25" s="10">
        <f t="shared" si="3"/>
        <v>0</v>
      </c>
      <c r="M25" s="10">
        <f t="shared" si="3"/>
        <v>334.57595027604305</v>
      </c>
      <c r="N25" s="10">
        <f t="shared" si="3"/>
        <v>2.8636203400000002</v>
      </c>
      <c r="O25" s="10">
        <f t="shared" si="3"/>
        <v>0</v>
      </c>
      <c r="P25" s="10">
        <f t="shared" si="3"/>
        <v>306.03970593283799</v>
      </c>
      <c r="Q25" s="10">
        <f t="shared" si="3"/>
        <v>0.08</v>
      </c>
      <c r="R25" s="10">
        <f t="shared" si="3"/>
        <v>304.84786645283799</v>
      </c>
      <c r="S25" s="10">
        <f t="shared" si="3"/>
        <v>1.11183948</v>
      </c>
      <c r="T25" s="10">
        <f t="shared" si="3"/>
        <v>0</v>
      </c>
      <c r="U25" s="10">
        <f t="shared" si="3"/>
        <v>0</v>
      </c>
      <c r="V25" s="10">
        <f t="shared" si="3"/>
        <v>0</v>
      </c>
      <c r="W25" s="10">
        <f t="shared" si="3"/>
        <v>0</v>
      </c>
      <c r="X25" s="10">
        <f t="shared" si="3"/>
        <v>258.88233400000001</v>
      </c>
      <c r="Y25" s="10">
        <f t="shared" si="3"/>
        <v>0</v>
      </c>
      <c r="Z25" s="10">
        <f t="shared" si="3"/>
        <v>241.71203708585551</v>
      </c>
      <c r="AA25" s="10">
        <f t="shared" si="3"/>
        <v>0</v>
      </c>
      <c r="AB25" s="10">
        <f t="shared" si="3"/>
        <v>0</v>
      </c>
      <c r="AC25" s="10">
        <f t="shared" si="3"/>
        <v>72.472355572683327</v>
      </c>
      <c r="AD25" s="10">
        <f t="shared" si="3"/>
        <v>57.78377717</v>
      </c>
      <c r="AE25" s="10">
        <f t="shared" si="3"/>
        <v>258.88270104369303</v>
      </c>
      <c r="AF25" s="10">
        <f t="shared" si="3"/>
        <v>241.71203708585551</v>
      </c>
      <c r="AG25" s="10">
        <f t="shared" si="3"/>
        <v>0</v>
      </c>
      <c r="AH25" s="10">
        <f t="shared" si="3"/>
        <v>0</v>
      </c>
      <c r="AI25" s="10">
        <f t="shared" si="3"/>
        <v>0</v>
      </c>
      <c r="AJ25" s="10">
        <f t="shared" si="3"/>
        <v>0</v>
      </c>
      <c r="AK25" s="10">
        <f t="shared" si="3"/>
        <v>0</v>
      </c>
      <c r="AL25" s="10">
        <f t="shared" si="3"/>
        <v>0</v>
      </c>
      <c r="AM25" s="10">
        <f t="shared" si="3"/>
        <v>331.35505661637637</v>
      </c>
      <c r="AN25" s="10">
        <f t="shared" si="3"/>
        <v>299.49581425585552</v>
      </c>
      <c r="AO25" s="69" t="s">
        <v>102</v>
      </c>
      <c r="AP25" s="8"/>
      <c r="AQ25" s="8"/>
      <c r="AR25" s="7"/>
    </row>
    <row r="26" spans="1:74" ht="19.5" customHeight="1" x14ac:dyDescent="0.25">
      <c r="A26" s="9" t="s">
        <v>290</v>
      </c>
      <c r="B26" s="9" t="s">
        <v>291</v>
      </c>
      <c r="C26" s="9" t="s">
        <v>104</v>
      </c>
      <c r="D26" s="10">
        <f>SUM(D59)</f>
        <v>0</v>
      </c>
      <c r="E26" s="10">
        <f t="shared" ref="E26:AN26" si="4">SUM(E59)</f>
        <v>0</v>
      </c>
      <c r="F26" s="10">
        <f t="shared" si="4"/>
        <v>0</v>
      </c>
      <c r="G26" s="10">
        <f t="shared" si="4"/>
        <v>0</v>
      </c>
      <c r="H26" s="10">
        <f t="shared" si="4"/>
        <v>74.992227171183472</v>
      </c>
      <c r="I26" s="10">
        <f t="shared" si="4"/>
        <v>76.751781543783068</v>
      </c>
      <c r="J26" s="10">
        <f t="shared" si="4"/>
        <v>0</v>
      </c>
      <c r="K26" s="10">
        <f t="shared" si="4"/>
        <v>468.86719968043656</v>
      </c>
      <c r="L26" s="10">
        <f t="shared" si="4"/>
        <v>13.871879659411105</v>
      </c>
      <c r="M26" s="10">
        <f t="shared" si="4"/>
        <v>124.87171058852903</v>
      </c>
      <c r="N26" s="10">
        <f t="shared" si="4"/>
        <v>330.12360943249644</v>
      </c>
      <c r="O26" s="10">
        <f t="shared" si="4"/>
        <v>0</v>
      </c>
      <c r="P26" s="10">
        <f t="shared" si="4"/>
        <v>494.31501323664594</v>
      </c>
      <c r="Q26" s="10">
        <f t="shared" si="4"/>
        <v>10.455964217011104</v>
      </c>
      <c r="R26" s="10">
        <f t="shared" si="4"/>
        <v>132.48376577089522</v>
      </c>
      <c r="S26" s="10">
        <f t="shared" si="4"/>
        <v>351.37528324873966</v>
      </c>
      <c r="T26" s="10">
        <f t="shared" si="4"/>
        <v>0</v>
      </c>
      <c r="U26" s="10">
        <f t="shared" si="4"/>
        <v>0</v>
      </c>
      <c r="V26" s="10">
        <f t="shared" si="4"/>
        <v>0</v>
      </c>
      <c r="W26" s="10">
        <f t="shared" si="4"/>
        <v>57.596650998462763</v>
      </c>
      <c r="X26" s="10">
        <f t="shared" si="4"/>
        <v>364.94777079936654</v>
      </c>
      <c r="Y26" s="10">
        <f t="shared" si="4"/>
        <v>59.419270991062362</v>
      </c>
      <c r="Z26" s="10">
        <f t="shared" si="4"/>
        <v>390.12446684602941</v>
      </c>
      <c r="AA26" s="10">
        <f t="shared" si="4"/>
        <v>0</v>
      </c>
      <c r="AB26" s="10">
        <f t="shared" si="4"/>
        <v>0</v>
      </c>
      <c r="AC26" s="10">
        <f t="shared" si="4"/>
        <v>99.730875272956041</v>
      </c>
      <c r="AD26" s="10">
        <f t="shared" si="4"/>
        <v>101.75333169999999</v>
      </c>
      <c r="AE26" s="10">
        <f t="shared" si="4"/>
        <v>45.344188153539349</v>
      </c>
      <c r="AF26" s="10">
        <f t="shared" si="4"/>
        <v>70.520884200202204</v>
      </c>
      <c r="AG26" s="10">
        <f t="shared" si="4"/>
        <v>130.65071438881324</v>
      </c>
      <c r="AH26" s="10">
        <f t="shared" si="4"/>
        <v>130.65071438881324</v>
      </c>
      <c r="AI26" s="10">
        <f t="shared" si="4"/>
        <v>86.037539091711494</v>
      </c>
      <c r="AJ26" s="10">
        <f t="shared" si="4"/>
        <v>86.037539091711494</v>
      </c>
      <c r="AK26" s="10">
        <f t="shared" si="4"/>
        <v>102.91532916530244</v>
      </c>
      <c r="AL26" s="10">
        <f t="shared" si="4"/>
        <v>102.91532916530244</v>
      </c>
      <c r="AM26" s="10">
        <f t="shared" si="4"/>
        <v>464.67864607232252</v>
      </c>
      <c r="AN26" s="10">
        <f t="shared" si="4"/>
        <v>491.87779854602934</v>
      </c>
      <c r="AO26" s="69" t="s">
        <v>102</v>
      </c>
      <c r="AP26" s="8"/>
      <c r="AQ26" s="8"/>
      <c r="AR26" s="7"/>
    </row>
    <row r="27" spans="1:74" ht="31.5" x14ac:dyDescent="0.25">
      <c r="A27" s="9" t="s">
        <v>292</v>
      </c>
      <c r="B27" s="9" t="s">
        <v>293</v>
      </c>
      <c r="C27" s="9" t="s">
        <v>104</v>
      </c>
      <c r="D27" s="10">
        <f>SUM(D105)</f>
        <v>0</v>
      </c>
      <c r="E27" s="10">
        <f t="shared" ref="E27:AN27" si="5">SUM(E105)</f>
        <v>0</v>
      </c>
      <c r="F27" s="10">
        <f t="shared" si="5"/>
        <v>0</v>
      </c>
      <c r="G27" s="10">
        <f t="shared" si="5"/>
        <v>0</v>
      </c>
      <c r="H27" s="10">
        <f t="shared" si="5"/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0">
        <f t="shared" si="5"/>
        <v>0</v>
      </c>
      <c r="M27" s="10">
        <f t="shared" si="5"/>
        <v>0</v>
      </c>
      <c r="N27" s="10">
        <f t="shared" si="5"/>
        <v>0</v>
      </c>
      <c r="O27" s="10">
        <f t="shared" si="5"/>
        <v>0</v>
      </c>
      <c r="P27" s="10">
        <f t="shared" si="5"/>
        <v>0</v>
      </c>
      <c r="Q27" s="10">
        <f t="shared" si="5"/>
        <v>0</v>
      </c>
      <c r="R27" s="10">
        <f t="shared" si="5"/>
        <v>0</v>
      </c>
      <c r="S27" s="10">
        <f t="shared" si="5"/>
        <v>0</v>
      </c>
      <c r="T27" s="10">
        <f t="shared" si="5"/>
        <v>0</v>
      </c>
      <c r="U27" s="10">
        <f t="shared" si="5"/>
        <v>0</v>
      </c>
      <c r="V27" s="10">
        <f t="shared" si="5"/>
        <v>0</v>
      </c>
      <c r="W27" s="10">
        <f t="shared" si="5"/>
        <v>0</v>
      </c>
      <c r="X27" s="10">
        <f t="shared" si="5"/>
        <v>0</v>
      </c>
      <c r="Y27" s="10">
        <f t="shared" si="5"/>
        <v>0</v>
      </c>
      <c r="Z27" s="10">
        <f t="shared" si="5"/>
        <v>0</v>
      </c>
      <c r="AA27" s="10">
        <f t="shared" si="5"/>
        <v>0</v>
      </c>
      <c r="AB27" s="10">
        <f t="shared" si="5"/>
        <v>0</v>
      </c>
      <c r="AC27" s="10">
        <f t="shared" si="5"/>
        <v>0</v>
      </c>
      <c r="AD27" s="10">
        <f t="shared" si="5"/>
        <v>0</v>
      </c>
      <c r="AE27" s="10">
        <f t="shared" si="5"/>
        <v>0</v>
      </c>
      <c r="AF27" s="10">
        <f t="shared" si="5"/>
        <v>0</v>
      </c>
      <c r="AG27" s="10">
        <f t="shared" si="5"/>
        <v>0</v>
      </c>
      <c r="AH27" s="10">
        <f t="shared" si="5"/>
        <v>0</v>
      </c>
      <c r="AI27" s="10">
        <f t="shared" si="5"/>
        <v>0</v>
      </c>
      <c r="AJ27" s="10">
        <f t="shared" si="5"/>
        <v>0</v>
      </c>
      <c r="AK27" s="10">
        <f t="shared" si="5"/>
        <v>0</v>
      </c>
      <c r="AL27" s="10">
        <f t="shared" si="5"/>
        <v>0</v>
      </c>
      <c r="AM27" s="10">
        <f t="shared" si="5"/>
        <v>0</v>
      </c>
      <c r="AN27" s="10">
        <f t="shared" si="5"/>
        <v>0</v>
      </c>
      <c r="AO27" s="69" t="s">
        <v>102</v>
      </c>
      <c r="AP27" s="8"/>
      <c r="AQ27" s="8"/>
      <c r="AR27" s="7"/>
    </row>
    <row r="28" spans="1:74" ht="19.5" customHeight="1" x14ac:dyDescent="0.25">
      <c r="A28" s="9" t="s">
        <v>294</v>
      </c>
      <c r="B28" s="9" t="s">
        <v>295</v>
      </c>
      <c r="C28" s="9" t="s">
        <v>104</v>
      </c>
      <c r="D28" s="10">
        <f>SUM(D108)</f>
        <v>0</v>
      </c>
      <c r="E28" s="10">
        <f t="shared" ref="E28:AN28" si="6">SUM(E108)</f>
        <v>0</v>
      </c>
      <c r="F28" s="10">
        <f t="shared" si="6"/>
        <v>0</v>
      </c>
      <c r="G28" s="10">
        <f t="shared" si="6"/>
        <v>0</v>
      </c>
      <c r="H28" s="10">
        <f t="shared" si="6"/>
        <v>0</v>
      </c>
      <c r="I28" s="10">
        <f t="shared" si="6"/>
        <v>0</v>
      </c>
      <c r="J28" s="10">
        <f t="shared" si="6"/>
        <v>0</v>
      </c>
      <c r="K28" s="10">
        <f t="shared" si="6"/>
        <v>0</v>
      </c>
      <c r="L28" s="10">
        <f t="shared" si="6"/>
        <v>0</v>
      </c>
      <c r="M28" s="10">
        <f t="shared" si="6"/>
        <v>0</v>
      </c>
      <c r="N28" s="10">
        <f t="shared" si="6"/>
        <v>0</v>
      </c>
      <c r="O28" s="10">
        <f t="shared" si="6"/>
        <v>0</v>
      </c>
      <c r="P28" s="10">
        <f t="shared" si="6"/>
        <v>0</v>
      </c>
      <c r="Q28" s="10">
        <f t="shared" si="6"/>
        <v>0</v>
      </c>
      <c r="R28" s="10">
        <f t="shared" si="6"/>
        <v>0</v>
      </c>
      <c r="S28" s="10">
        <f t="shared" si="6"/>
        <v>0</v>
      </c>
      <c r="T28" s="10">
        <f t="shared" si="6"/>
        <v>0</v>
      </c>
      <c r="U28" s="10">
        <f t="shared" si="6"/>
        <v>0</v>
      </c>
      <c r="V28" s="10">
        <f t="shared" si="6"/>
        <v>0</v>
      </c>
      <c r="W28" s="10">
        <f t="shared" si="6"/>
        <v>0</v>
      </c>
      <c r="X28" s="10">
        <f t="shared" si="6"/>
        <v>0</v>
      </c>
      <c r="Y28" s="10">
        <f t="shared" si="6"/>
        <v>0</v>
      </c>
      <c r="Z28" s="10">
        <f t="shared" si="6"/>
        <v>0</v>
      </c>
      <c r="AA28" s="10">
        <f t="shared" si="6"/>
        <v>0</v>
      </c>
      <c r="AB28" s="10">
        <f t="shared" si="6"/>
        <v>0</v>
      </c>
      <c r="AC28" s="10">
        <f t="shared" si="6"/>
        <v>0</v>
      </c>
      <c r="AD28" s="10">
        <f t="shared" si="6"/>
        <v>0</v>
      </c>
      <c r="AE28" s="10">
        <f t="shared" si="6"/>
        <v>0</v>
      </c>
      <c r="AF28" s="10">
        <f t="shared" si="6"/>
        <v>0</v>
      </c>
      <c r="AG28" s="10">
        <f t="shared" si="6"/>
        <v>0</v>
      </c>
      <c r="AH28" s="10">
        <f t="shared" si="6"/>
        <v>0</v>
      </c>
      <c r="AI28" s="10">
        <f t="shared" si="6"/>
        <v>0</v>
      </c>
      <c r="AJ28" s="10">
        <f t="shared" si="6"/>
        <v>0</v>
      </c>
      <c r="AK28" s="10">
        <f t="shared" si="6"/>
        <v>0</v>
      </c>
      <c r="AL28" s="10">
        <f t="shared" si="6"/>
        <v>0</v>
      </c>
      <c r="AM28" s="10">
        <f t="shared" si="6"/>
        <v>0</v>
      </c>
      <c r="AN28" s="10">
        <f t="shared" si="6"/>
        <v>0</v>
      </c>
      <c r="AO28" s="69" t="s">
        <v>102</v>
      </c>
      <c r="AP28" s="8"/>
      <c r="AQ28" s="8"/>
      <c r="AR28" s="7"/>
    </row>
    <row r="29" spans="1:74" ht="19.5" customHeight="1" x14ac:dyDescent="0.25">
      <c r="A29" s="9" t="s">
        <v>296</v>
      </c>
      <c r="B29" s="9" t="s">
        <v>297</v>
      </c>
      <c r="C29" s="9" t="s">
        <v>104</v>
      </c>
      <c r="D29" s="10">
        <f>SUM(D109)</f>
        <v>0</v>
      </c>
      <c r="E29" s="10">
        <f t="shared" ref="E29:AN29" si="7">SUM(E109)</f>
        <v>0</v>
      </c>
      <c r="F29" s="10">
        <f t="shared" si="7"/>
        <v>0</v>
      </c>
      <c r="G29" s="10">
        <f t="shared" si="7"/>
        <v>0</v>
      </c>
      <c r="H29" s="10">
        <f t="shared" si="7"/>
        <v>0</v>
      </c>
      <c r="I29" s="10">
        <f t="shared" si="7"/>
        <v>0</v>
      </c>
      <c r="J29" s="10">
        <f t="shared" si="7"/>
        <v>0</v>
      </c>
      <c r="K29" s="10">
        <f t="shared" si="7"/>
        <v>0</v>
      </c>
      <c r="L29" s="10">
        <f t="shared" si="7"/>
        <v>0</v>
      </c>
      <c r="M29" s="10">
        <f t="shared" si="7"/>
        <v>0</v>
      </c>
      <c r="N29" s="10">
        <f>SUM(N109)</f>
        <v>0</v>
      </c>
      <c r="O29" s="10">
        <f t="shared" si="7"/>
        <v>0</v>
      </c>
      <c r="P29" s="10">
        <f t="shared" si="7"/>
        <v>0</v>
      </c>
      <c r="Q29" s="10">
        <f t="shared" si="7"/>
        <v>0</v>
      </c>
      <c r="R29" s="10">
        <f t="shared" si="7"/>
        <v>0</v>
      </c>
      <c r="S29" s="10">
        <f t="shared" si="7"/>
        <v>0</v>
      </c>
      <c r="T29" s="10">
        <f t="shared" si="7"/>
        <v>0</v>
      </c>
      <c r="U29" s="10">
        <f t="shared" si="7"/>
        <v>0</v>
      </c>
      <c r="V29" s="10">
        <f t="shared" si="7"/>
        <v>0</v>
      </c>
      <c r="W29" s="10">
        <f t="shared" si="7"/>
        <v>0</v>
      </c>
      <c r="X29" s="10">
        <f t="shared" si="7"/>
        <v>0</v>
      </c>
      <c r="Y29" s="10">
        <f t="shared" si="7"/>
        <v>0</v>
      </c>
      <c r="Z29" s="10">
        <f t="shared" si="7"/>
        <v>0</v>
      </c>
      <c r="AA29" s="10">
        <f t="shared" si="7"/>
        <v>0</v>
      </c>
      <c r="AB29" s="10">
        <f t="shared" si="7"/>
        <v>0</v>
      </c>
      <c r="AC29" s="10">
        <f t="shared" si="7"/>
        <v>0</v>
      </c>
      <c r="AD29" s="10">
        <f t="shared" si="7"/>
        <v>0</v>
      </c>
      <c r="AE29" s="10">
        <f t="shared" si="7"/>
        <v>0</v>
      </c>
      <c r="AF29" s="10">
        <f t="shared" si="7"/>
        <v>0</v>
      </c>
      <c r="AG29" s="10">
        <f t="shared" si="7"/>
        <v>0</v>
      </c>
      <c r="AH29" s="10">
        <f t="shared" si="7"/>
        <v>0</v>
      </c>
      <c r="AI29" s="10">
        <f t="shared" si="7"/>
        <v>0</v>
      </c>
      <c r="AJ29" s="10">
        <f t="shared" si="7"/>
        <v>0</v>
      </c>
      <c r="AK29" s="10">
        <f t="shared" si="7"/>
        <v>0</v>
      </c>
      <c r="AL29" s="10">
        <f t="shared" si="7"/>
        <v>0</v>
      </c>
      <c r="AM29" s="10">
        <f t="shared" si="7"/>
        <v>0</v>
      </c>
      <c r="AN29" s="10">
        <f t="shared" si="7"/>
        <v>0</v>
      </c>
      <c r="AO29" s="69" t="s">
        <v>102</v>
      </c>
      <c r="AP29" s="8"/>
      <c r="AQ29" s="8"/>
      <c r="AR29" s="7"/>
    </row>
    <row r="30" spans="1:74" ht="19.5" customHeight="1" x14ac:dyDescent="0.25">
      <c r="A30" s="9" t="s">
        <v>298</v>
      </c>
      <c r="B30" s="9" t="s">
        <v>299</v>
      </c>
      <c r="C30" s="9" t="s">
        <v>104</v>
      </c>
      <c r="D30" s="10">
        <f>SUM(D110)</f>
        <v>0</v>
      </c>
      <c r="E30" s="10">
        <f t="shared" ref="E30:AN30" si="8">SUM(E110)</f>
        <v>0</v>
      </c>
      <c r="F30" s="10">
        <f t="shared" si="8"/>
        <v>0</v>
      </c>
      <c r="G30" s="10">
        <f t="shared" si="8"/>
        <v>0</v>
      </c>
      <c r="H30" s="10">
        <f t="shared" si="8"/>
        <v>0.86143075954342507</v>
      </c>
      <c r="I30" s="10">
        <f t="shared" si="8"/>
        <v>0.86143075954342507</v>
      </c>
      <c r="J30" s="10">
        <f t="shared" si="8"/>
        <v>0</v>
      </c>
      <c r="K30" s="10">
        <f t="shared" si="8"/>
        <v>142.89298070098062</v>
      </c>
      <c r="L30" s="10">
        <f t="shared" si="8"/>
        <v>0</v>
      </c>
      <c r="M30" s="10">
        <f t="shared" si="8"/>
        <v>0.59934787839981696</v>
      </c>
      <c r="N30" s="10">
        <f t="shared" si="8"/>
        <v>142.2936328225808</v>
      </c>
      <c r="O30" s="10">
        <f t="shared" si="8"/>
        <v>0</v>
      </c>
      <c r="P30" s="10">
        <f t="shared" si="8"/>
        <v>141.76540338098064</v>
      </c>
      <c r="Q30" s="10">
        <f t="shared" si="8"/>
        <v>0</v>
      </c>
      <c r="R30" s="10">
        <f t="shared" si="8"/>
        <v>0.59934787839981696</v>
      </c>
      <c r="S30" s="10">
        <f t="shared" si="8"/>
        <v>141.1660555025808</v>
      </c>
      <c r="T30" s="10">
        <f t="shared" si="8"/>
        <v>0</v>
      </c>
      <c r="U30" s="10">
        <f t="shared" si="8"/>
        <v>0</v>
      </c>
      <c r="V30" s="10">
        <f t="shared" si="8"/>
        <v>0</v>
      </c>
      <c r="W30" s="10">
        <f t="shared" si="8"/>
        <v>0.86143075954342507</v>
      </c>
      <c r="X30" s="10">
        <f t="shared" si="8"/>
        <v>118.59131602098064</v>
      </c>
      <c r="Y30" s="10">
        <f t="shared" si="8"/>
        <v>0.86143075954342507</v>
      </c>
      <c r="Z30" s="10">
        <f t="shared" si="8"/>
        <v>118.59131602098064</v>
      </c>
      <c r="AA30" s="10">
        <f t="shared" si="8"/>
        <v>0</v>
      </c>
      <c r="AB30" s="10">
        <f t="shared" si="8"/>
        <v>0</v>
      </c>
      <c r="AC30" s="10">
        <f t="shared" si="8"/>
        <v>24.301664680000002</v>
      </c>
      <c r="AD30" s="10">
        <f t="shared" si="8"/>
        <v>23.174087360000001</v>
      </c>
      <c r="AE30" s="10">
        <f t="shared" si="8"/>
        <v>6.0818119521709644</v>
      </c>
      <c r="AF30" s="10">
        <f t="shared" si="8"/>
        <v>6.0818119521709644</v>
      </c>
      <c r="AG30" s="10">
        <f t="shared" si="8"/>
        <v>0</v>
      </c>
      <c r="AH30" s="10">
        <f t="shared" si="8"/>
        <v>0</v>
      </c>
      <c r="AI30" s="10">
        <f t="shared" si="8"/>
        <v>64.473412942785075</v>
      </c>
      <c r="AJ30" s="10">
        <f t="shared" si="8"/>
        <v>64.473412942785075</v>
      </c>
      <c r="AK30" s="10">
        <f t="shared" si="8"/>
        <v>48.036091126024616</v>
      </c>
      <c r="AL30" s="10">
        <f t="shared" si="8"/>
        <v>48.036091126024616</v>
      </c>
      <c r="AM30" s="10">
        <f t="shared" si="8"/>
        <v>142.89298070098067</v>
      </c>
      <c r="AN30" s="10">
        <f t="shared" si="8"/>
        <v>141.76540338098067</v>
      </c>
      <c r="AO30" s="69" t="s">
        <v>102</v>
      </c>
      <c r="AP30" s="8"/>
      <c r="AQ30" s="8"/>
      <c r="AR30" s="7"/>
    </row>
    <row r="31" spans="1:74" ht="19.5" customHeight="1" x14ac:dyDescent="0.25">
      <c r="A31" s="12"/>
      <c r="B31" s="12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69"/>
      <c r="AP31" s="8"/>
      <c r="AQ31" s="8"/>
      <c r="AR31" s="7"/>
    </row>
    <row r="32" spans="1:74" ht="22.5" customHeight="1" x14ac:dyDescent="0.25">
      <c r="A32" s="71" t="s">
        <v>20</v>
      </c>
      <c r="B32" s="72" t="s">
        <v>103</v>
      </c>
      <c r="C32" s="73" t="s">
        <v>102</v>
      </c>
      <c r="D32" s="74" t="s">
        <v>102</v>
      </c>
      <c r="E32" s="75" t="s">
        <v>102</v>
      </c>
      <c r="F32" s="75" t="s">
        <v>102</v>
      </c>
      <c r="G32" s="75" t="s">
        <v>102</v>
      </c>
      <c r="H32" s="76">
        <f>H33+H59+H110+H105+H108+H109</f>
        <v>76.488022880326895</v>
      </c>
      <c r="I32" s="76">
        <f t="shared" ref="I32:AB32" si="9">I33+I59+I110+I105+I108+I109</f>
        <v>78.24757725292649</v>
      </c>
      <c r="J32" s="76">
        <f t="shared" si="9"/>
        <v>0</v>
      </c>
      <c r="K32" s="75">
        <f>SUM(L32:O32)</f>
        <v>949.19975099746023</v>
      </c>
      <c r="L32" s="75">
        <f t="shared" si="9"/>
        <v>13.871879659411105</v>
      </c>
      <c r="M32" s="75">
        <f t="shared" si="9"/>
        <v>460.04700874297191</v>
      </c>
      <c r="N32" s="75">
        <f t="shared" si="9"/>
        <v>475.28086259507722</v>
      </c>
      <c r="O32" s="75">
        <f t="shared" si="9"/>
        <v>0</v>
      </c>
      <c r="P32" s="75">
        <f t="shared" si="9"/>
        <v>942.12012255046454</v>
      </c>
      <c r="Q32" s="75">
        <f t="shared" si="9"/>
        <v>10.535964217011104</v>
      </c>
      <c r="R32" s="75">
        <f t="shared" si="9"/>
        <v>437.93098010213305</v>
      </c>
      <c r="S32" s="75">
        <f t="shared" si="9"/>
        <v>493.65317823132045</v>
      </c>
      <c r="T32" s="75">
        <f t="shared" si="9"/>
        <v>0</v>
      </c>
      <c r="U32" s="77">
        <v>0</v>
      </c>
      <c r="V32" s="77">
        <v>0</v>
      </c>
      <c r="W32" s="77">
        <f>W33+W59+W110+W105+W108+W109</f>
        <v>58.458081758006188</v>
      </c>
      <c r="X32" s="77">
        <f t="shared" si="9"/>
        <v>742.42142082034729</v>
      </c>
      <c r="Y32" s="77">
        <f t="shared" ref="Y32:Z32" si="10">Y33+Y59+Y110+Y105+Y108+Y109</f>
        <v>60.280701750605786</v>
      </c>
      <c r="Z32" s="77">
        <f t="shared" si="10"/>
        <v>750.42781995286555</v>
      </c>
      <c r="AA32" s="77">
        <f t="shared" si="9"/>
        <v>0</v>
      </c>
      <c r="AB32" s="77">
        <f t="shared" si="9"/>
        <v>0</v>
      </c>
      <c r="AC32" s="77">
        <f t="shared" ref="AC32:AL32" si="11">AC33+AC59+AC110+AC105+AC108+AC109</f>
        <v>196.50489552563937</v>
      </c>
      <c r="AD32" s="77">
        <f t="shared" si="11"/>
        <v>182.71119622999998</v>
      </c>
      <c r="AE32" s="77">
        <f t="shared" si="11"/>
        <v>310.3087011494033</v>
      </c>
      <c r="AF32" s="77">
        <f t="shared" si="11"/>
        <v>318.31473323822865</v>
      </c>
      <c r="AG32" s="77">
        <f t="shared" si="11"/>
        <v>130.65071438881324</v>
      </c>
      <c r="AH32" s="77">
        <f t="shared" si="11"/>
        <v>130.65071438881324</v>
      </c>
      <c r="AI32" s="77">
        <f t="shared" si="11"/>
        <v>150.51095203449657</v>
      </c>
      <c r="AJ32" s="77">
        <f t="shared" si="11"/>
        <v>150.51095203449657</v>
      </c>
      <c r="AK32" s="77">
        <f t="shared" si="11"/>
        <v>150.95142029132705</v>
      </c>
      <c r="AL32" s="77">
        <f t="shared" si="11"/>
        <v>150.95142029132705</v>
      </c>
      <c r="AM32" s="75">
        <f t="shared" ref="AM32:AM63" si="12">AC32+AE32+AG32+AI32+AK32</f>
        <v>938.92668338967951</v>
      </c>
      <c r="AN32" s="75">
        <f t="shared" ref="AN32:AN63" si="13">AD32+AF32+AH32+AJ32+AL32</f>
        <v>933.13901618286548</v>
      </c>
      <c r="AO32" s="78" t="s">
        <v>102</v>
      </c>
      <c r="AP32" s="8"/>
      <c r="AQ32" s="8"/>
      <c r="AR32" s="7"/>
    </row>
    <row r="33" spans="1:43" x14ac:dyDescent="0.25">
      <c r="A33" s="79" t="s">
        <v>21</v>
      </c>
      <c r="B33" s="80" t="s">
        <v>22</v>
      </c>
      <c r="C33" s="81" t="s">
        <v>104</v>
      </c>
      <c r="D33" s="82" t="s">
        <v>102</v>
      </c>
      <c r="E33" s="75" t="s">
        <v>102</v>
      </c>
      <c r="F33" s="75" t="s">
        <v>102</v>
      </c>
      <c r="G33" s="75" t="s">
        <v>102</v>
      </c>
      <c r="H33" s="75">
        <f>H34+H42+H45+H54</f>
        <v>0.63436494959999989</v>
      </c>
      <c r="I33" s="75">
        <f t="shared" ref="I33:AL33" si="14">I34+I42+I45+I54</f>
        <v>0.63436494959999989</v>
      </c>
      <c r="J33" s="75">
        <f t="shared" si="14"/>
        <v>0</v>
      </c>
      <c r="K33" s="75">
        <f t="shared" ref="K33:K96" si="15">SUM(L33:O33)</f>
        <v>337.43957061604306</v>
      </c>
      <c r="L33" s="75">
        <f t="shared" si="14"/>
        <v>0</v>
      </c>
      <c r="M33" s="75">
        <f t="shared" si="14"/>
        <v>334.57595027604305</v>
      </c>
      <c r="N33" s="75">
        <f t="shared" si="14"/>
        <v>2.8636203400000002</v>
      </c>
      <c r="O33" s="75">
        <f t="shared" si="14"/>
        <v>0</v>
      </c>
      <c r="P33" s="76">
        <f>P34+P42+P45+P54</f>
        <v>306.03970593283799</v>
      </c>
      <c r="Q33" s="76">
        <f t="shared" ref="Q33:T33" si="16">Q34+Q42+Q45+Q54</f>
        <v>0.08</v>
      </c>
      <c r="R33" s="76">
        <f>R34+R42+R45+R54</f>
        <v>304.84786645283799</v>
      </c>
      <c r="S33" s="76">
        <f t="shared" si="16"/>
        <v>1.11183948</v>
      </c>
      <c r="T33" s="76">
        <f t="shared" si="16"/>
        <v>0</v>
      </c>
      <c r="U33" s="77">
        <v>0</v>
      </c>
      <c r="V33" s="77">
        <v>0</v>
      </c>
      <c r="W33" s="75">
        <f>W34+W42+W45+W54</f>
        <v>0</v>
      </c>
      <c r="X33" s="75">
        <f>X34+X42+X45+X54</f>
        <v>258.88233400000001</v>
      </c>
      <c r="Y33" s="75">
        <f t="shared" ref="Y33:Z33" si="17">Y34+Y42+Y45+Y54</f>
        <v>0</v>
      </c>
      <c r="Z33" s="75">
        <f t="shared" si="17"/>
        <v>241.71203708585551</v>
      </c>
      <c r="AA33" s="75">
        <f t="shared" ref="AA33:AB33" si="18">AA34+AA42+AA45+AA54</f>
        <v>0</v>
      </c>
      <c r="AB33" s="75">
        <f t="shared" si="18"/>
        <v>0</v>
      </c>
      <c r="AC33" s="75">
        <f t="shared" si="14"/>
        <v>72.472355572683327</v>
      </c>
      <c r="AD33" s="75">
        <f t="shared" si="14"/>
        <v>57.78377717</v>
      </c>
      <c r="AE33" s="75">
        <f t="shared" si="14"/>
        <v>258.88270104369303</v>
      </c>
      <c r="AF33" s="75">
        <f>AF34+AF42+AF45+AF54</f>
        <v>241.71203708585551</v>
      </c>
      <c r="AG33" s="75">
        <f t="shared" si="14"/>
        <v>0</v>
      </c>
      <c r="AH33" s="75">
        <f t="shared" si="14"/>
        <v>0</v>
      </c>
      <c r="AI33" s="75">
        <f t="shared" si="14"/>
        <v>0</v>
      </c>
      <c r="AJ33" s="75">
        <f t="shared" si="14"/>
        <v>0</v>
      </c>
      <c r="AK33" s="75">
        <f t="shared" si="14"/>
        <v>0</v>
      </c>
      <c r="AL33" s="75">
        <f t="shared" si="14"/>
        <v>0</v>
      </c>
      <c r="AM33" s="75">
        <f t="shared" si="12"/>
        <v>331.35505661637637</v>
      </c>
      <c r="AN33" s="75">
        <f t="shared" si="13"/>
        <v>299.49581425585552</v>
      </c>
      <c r="AO33" s="75" t="s">
        <v>102</v>
      </c>
      <c r="AP33" s="8"/>
      <c r="AQ33" s="8"/>
    </row>
    <row r="34" spans="1:43" ht="31.5" x14ac:dyDescent="0.25">
      <c r="A34" s="79" t="s">
        <v>23</v>
      </c>
      <c r="B34" s="80" t="s">
        <v>24</v>
      </c>
      <c r="C34" s="81" t="s">
        <v>104</v>
      </c>
      <c r="D34" s="82" t="s">
        <v>102</v>
      </c>
      <c r="E34" s="75" t="s">
        <v>102</v>
      </c>
      <c r="F34" s="75" t="s">
        <v>102</v>
      </c>
      <c r="G34" s="75" t="s">
        <v>102</v>
      </c>
      <c r="H34" s="75">
        <f>SUM(H35,H36,H37)</f>
        <v>0</v>
      </c>
      <c r="I34" s="75">
        <f t="shared" ref="I34:AL34" si="19">SUM(I35,I36,I37)</f>
        <v>0</v>
      </c>
      <c r="J34" s="75">
        <f t="shared" si="19"/>
        <v>0</v>
      </c>
      <c r="K34" s="75">
        <f t="shared" si="15"/>
        <v>171.531971183</v>
      </c>
      <c r="L34" s="75">
        <f t="shared" si="19"/>
        <v>0</v>
      </c>
      <c r="M34" s="75">
        <f t="shared" si="19"/>
        <v>171.531971183</v>
      </c>
      <c r="N34" s="75">
        <f t="shared" si="19"/>
        <v>0</v>
      </c>
      <c r="O34" s="75">
        <f t="shared" si="19"/>
        <v>0</v>
      </c>
      <c r="P34" s="76">
        <f>SUM(P35,P36,P37)</f>
        <v>201.45175645243498</v>
      </c>
      <c r="Q34" s="76">
        <f t="shared" ref="Q34:T34" si="20">SUM(Q35,Q36,Q37)</f>
        <v>0</v>
      </c>
      <c r="R34" s="76">
        <f>SUM(R35,R36,R37)</f>
        <v>201.45175645243498</v>
      </c>
      <c r="S34" s="76">
        <f t="shared" si="20"/>
        <v>0</v>
      </c>
      <c r="T34" s="76">
        <f t="shared" si="20"/>
        <v>0</v>
      </c>
      <c r="U34" s="77">
        <v>0</v>
      </c>
      <c r="V34" s="77">
        <v>0</v>
      </c>
      <c r="W34" s="75">
        <f t="shared" si="19"/>
        <v>0</v>
      </c>
      <c r="X34" s="75">
        <f>SUM(X35,X36,X37)</f>
        <v>162.37033400000001</v>
      </c>
      <c r="Y34" s="75">
        <f t="shared" ref="Y34:Z34" si="21">SUM(Y35,Y36,Y37)</f>
        <v>0</v>
      </c>
      <c r="Z34" s="75">
        <f t="shared" si="21"/>
        <v>193.1466246754527</v>
      </c>
      <c r="AA34" s="75">
        <f t="shared" ref="AA34:AB34" si="22">SUM(AA35,AA36,AA37)</f>
        <v>0</v>
      </c>
      <c r="AB34" s="75">
        <f t="shared" si="22"/>
        <v>0</v>
      </c>
      <c r="AC34" s="75">
        <f t="shared" si="19"/>
        <v>8.7271231833333331</v>
      </c>
      <c r="AD34" s="75">
        <f t="shared" si="19"/>
        <v>7.8708999999999998</v>
      </c>
      <c r="AE34" s="75">
        <f>SUM(AE35,AE36,AE37)</f>
        <v>162.37033400000001</v>
      </c>
      <c r="AF34" s="75">
        <f>SUM(AF35,AF36,AF37)</f>
        <v>193.1466246754527</v>
      </c>
      <c r="AG34" s="75">
        <f t="shared" si="19"/>
        <v>0</v>
      </c>
      <c r="AH34" s="75">
        <f t="shared" si="19"/>
        <v>0</v>
      </c>
      <c r="AI34" s="75">
        <f t="shared" si="19"/>
        <v>0</v>
      </c>
      <c r="AJ34" s="75">
        <f t="shared" si="19"/>
        <v>0</v>
      </c>
      <c r="AK34" s="75">
        <f t="shared" si="19"/>
        <v>0</v>
      </c>
      <c r="AL34" s="75">
        <f t="shared" si="19"/>
        <v>0</v>
      </c>
      <c r="AM34" s="75">
        <f t="shared" si="12"/>
        <v>171.09745718333335</v>
      </c>
      <c r="AN34" s="75">
        <f t="shared" si="13"/>
        <v>201.01752467545271</v>
      </c>
      <c r="AO34" s="75" t="s">
        <v>102</v>
      </c>
      <c r="AP34" s="8"/>
      <c r="AQ34" s="8"/>
    </row>
    <row r="35" spans="1:43" ht="36" customHeight="1" x14ac:dyDescent="0.25">
      <c r="A35" s="79" t="s">
        <v>25</v>
      </c>
      <c r="B35" s="80" t="s">
        <v>26</v>
      </c>
      <c r="C35" s="81" t="s">
        <v>104</v>
      </c>
      <c r="D35" s="82" t="s">
        <v>102</v>
      </c>
      <c r="E35" s="75" t="s">
        <v>102</v>
      </c>
      <c r="F35" s="75" t="s">
        <v>102</v>
      </c>
      <c r="G35" s="75" t="s">
        <v>102</v>
      </c>
      <c r="H35" s="75">
        <v>0</v>
      </c>
      <c r="I35" s="75">
        <v>0</v>
      </c>
      <c r="J35" s="75">
        <v>0</v>
      </c>
      <c r="K35" s="75">
        <f t="shared" si="15"/>
        <v>0</v>
      </c>
      <c r="L35" s="75">
        <v>0</v>
      </c>
      <c r="M35" s="75">
        <f>M36</f>
        <v>0</v>
      </c>
      <c r="N35" s="75">
        <v>0</v>
      </c>
      <c r="O35" s="75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7">
        <v>0</v>
      </c>
      <c r="V35" s="77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5">
        <v>0</v>
      </c>
      <c r="AH35" s="75">
        <v>0</v>
      </c>
      <c r="AI35" s="75">
        <v>0</v>
      </c>
      <c r="AJ35" s="75">
        <v>0</v>
      </c>
      <c r="AK35" s="75">
        <v>0</v>
      </c>
      <c r="AL35" s="75">
        <v>0</v>
      </c>
      <c r="AM35" s="75">
        <f t="shared" si="12"/>
        <v>0</v>
      </c>
      <c r="AN35" s="75">
        <f t="shared" si="13"/>
        <v>0</v>
      </c>
      <c r="AO35" s="75" t="s">
        <v>102</v>
      </c>
      <c r="AP35" s="8"/>
      <c r="AQ35" s="8"/>
    </row>
    <row r="36" spans="1:43" ht="31.5" x14ac:dyDescent="0.25">
      <c r="A36" s="79" t="s">
        <v>27</v>
      </c>
      <c r="B36" s="80" t="s">
        <v>28</v>
      </c>
      <c r="C36" s="81" t="s">
        <v>104</v>
      </c>
      <c r="D36" s="82" t="s">
        <v>102</v>
      </c>
      <c r="E36" s="75" t="s">
        <v>102</v>
      </c>
      <c r="F36" s="75" t="s">
        <v>102</v>
      </c>
      <c r="G36" s="75" t="s">
        <v>102</v>
      </c>
      <c r="H36" s="75">
        <f>H37</f>
        <v>0</v>
      </c>
      <c r="I36" s="75">
        <f t="shared" ref="I36:AL36" si="23">I37</f>
        <v>0</v>
      </c>
      <c r="J36" s="75">
        <f t="shared" si="23"/>
        <v>0</v>
      </c>
      <c r="K36" s="75">
        <f t="shared" si="15"/>
        <v>0</v>
      </c>
      <c r="L36" s="75">
        <f t="shared" si="23"/>
        <v>0</v>
      </c>
      <c r="M36" s="75">
        <v>0</v>
      </c>
      <c r="N36" s="75">
        <f t="shared" si="23"/>
        <v>0</v>
      </c>
      <c r="O36" s="75">
        <f t="shared" si="23"/>
        <v>0</v>
      </c>
      <c r="P36" s="76">
        <v>0</v>
      </c>
      <c r="Q36" s="76">
        <f t="shared" si="23"/>
        <v>0</v>
      </c>
      <c r="R36" s="76">
        <v>0</v>
      </c>
      <c r="S36" s="76">
        <f t="shared" si="23"/>
        <v>0</v>
      </c>
      <c r="T36" s="76">
        <f t="shared" si="23"/>
        <v>0</v>
      </c>
      <c r="U36" s="77">
        <v>0</v>
      </c>
      <c r="V36" s="77">
        <v>0</v>
      </c>
      <c r="W36" s="75">
        <f t="shared" si="23"/>
        <v>0</v>
      </c>
      <c r="X36" s="75">
        <v>0</v>
      </c>
      <c r="Y36" s="75">
        <v>0</v>
      </c>
      <c r="Z36" s="75">
        <v>0</v>
      </c>
      <c r="AA36" s="75">
        <v>0</v>
      </c>
      <c r="AB36" s="75">
        <v>0</v>
      </c>
      <c r="AC36" s="75">
        <v>0</v>
      </c>
      <c r="AD36" s="75">
        <v>0</v>
      </c>
      <c r="AE36" s="75">
        <v>0</v>
      </c>
      <c r="AF36" s="75">
        <v>0</v>
      </c>
      <c r="AG36" s="75">
        <f t="shared" si="23"/>
        <v>0</v>
      </c>
      <c r="AH36" s="75">
        <f t="shared" si="23"/>
        <v>0</v>
      </c>
      <c r="AI36" s="75">
        <f t="shared" si="23"/>
        <v>0</v>
      </c>
      <c r="AJ36" s="75">
        <f t="shared" si="23"/>
        <v>0</v>
      </c>
      <c r="AK36" s="75">
        <f t="shared" si="23"/>
        <v>0</v>
      </c>
      <c r="AL36" s="75">
        <f t="shared" si="23"/>
        <v>0</v>
      </c>
      <c r="AM36" s="75">
        <f t="shared" si="12"/>
        <v>0</v>
      </c>
      <c r="AN36" s="75">
        <f t="shared" si="13"/>
        <v>0</v>
      </c>
      <c r="AO36" s="75" t="s">
        <v>102</v>
      </c>
      <c r="AP36" s="8"/>
      <c r="AQ36" s="8"/>
    </row>
    <row r="37" spans="1:43" ht="31.5" x14ac:dyDescent="0.25">
      <c r="A37" s="79" t="s">
        <v>29</v>
      </c>
      <c r="B37" s="80" t="s">
        <v>30</v>
      </c>
      <c r="C37" s="81" t="s">
        <v>104</v>
      </c>
      <c r="D37" s="82" t="s">
        <v>102</v>
      </c>
      <c r="E37" s="75" t="s">
        <v>102</v>
      </c>
      <c r="F37" s="75" t="s">
        <v>102</v>
      </c>
      <c r="G37" s="75" t="s">
        <v>102</v>
      </c>
      <c r="H37" s="75">
        <f>SUM(H38:H41)</f>
        <v>0</v>
      </c>
      <c r="I37" s="75">
        <f>SUM(I38:I41)</f>
        <v>0</v>
      </c>
      <c r="J37" s="75">
        <f t="shared" ref="J37:AL37" si="24">SUM(J38:J39)</f>
        <v>0</v>
      </c>
      <c r="K37" s="75">
        <f t="shared" si="15"/>
        <v>171.531971183</v>
      </c>
      <c r="L37" s="75">
        <f t="shared" si="24"/>
        <v>0</v>
      </c>
      <c r="M37" s="75">
        <f>SUM(M38:M39)</f>
        <v>171.531971183</v>
      </c>
      <c r="N37" s="75">
        <f t="shared" si="24"/>
        <v>0</v>
      </c>
      <c r="O37" s="75">
        <f t="shared" si="24"/>
        <v>0</v>
      </c>
      <c r="P37" s="76">
        <f>SUM(P38:P41)</f>
        <v>201.45175645243498</v>
      </c>
      <c r="Q37" s="76">
        <f t="shared" ref="Q37:T37" si="25">SUM(Q38:Q41)</f>
        <v>0</v>
      </c>
      <c r="R37" s="76">
        <f t="shared" si="25"/>
        <v>201.45175645243498</v>
      </c>
      <c r="S37" s="76">
        <f t="shared" si="25"/>
        <v>0</v>
      </c>
      <c r="T37" s="76">
        <f t="shared" si="25"/>
        <v>0</v>
      </c>
      <c r="U37" s="77">
        <v>0</v>
      </c>
      <c r="V37" s="77">
        <v>0</v>
      </c>
      <c r="W37" s="75">
        <f t="shared" si="24"/>
        <v>0</v>
      </c>
      <c r="X37" s="75">
        <f>SUM(X38:X41)</f>
        <v>162.37033400000001</v>
      </c>
      <c r="Y37" s="75">
        <f t="shared" ref="Y37:Z37" si="26">SUM(Y38:Y41)</f>
        <v>0</v>
      </c>
      <c r="Z37" s="75">
        <f t="shared" si="26"/>
        <v>193.1466246754527</v>
      </c>
      <c r="AA37" s="75">
        <f t="shared" ref="AA37:AB37" si="27">SUM(AA38:AA39)</f>
        <v>0</v>
      </c>
      <c r="AB37" s="75">
        <f t="shared" si="27"/>
        <v>0</v>
      </c>
      <c r="AC37" s="75">
        <f t="shared" si="24"/>
        <v>8.7271231833333331</v>
      </c>
      <c r="AD37" s="75">
        <f t="shared" si="24"/>
        <v>7.8708999999999998</v>
      </c>
      <c r="AE37" s="75">
        <f>SUM(AE38:AE39)</f>
        <v>162.37033400000001</v>
      </c>
      <c r="AF37" s="75">
        <f>SUM(AF38:AF41)</f>
        <v>193.1466246754527</v>
      </c>
      <c r="AG37" s="75">
        <f t="shared" si="24"/>
        <v>0</v>
      </c>
      <c r="AH37" s="75">
        <f t="shared" si="24"/>
        <v>0</v>
      </c>
      <c r="AI37" s="75">
        <f t="shared" si="24"/>
        <v>0</v>
      </c>
      <c r="AJ37" s="75">
        <f t="shared" si="24"/>
        <v>0</v>
      </c>
      <c r="AK37" s="75">
        <f t="shared" si="24"/>
        <v>0</v>
      </c>
      <c r="AL37" s="75">
        <f t="shared" si="24"/>
        <v>0</v>
      </c>
      <c r="AM37" s="75">
        <f t="shared" si="12"/>
        <v>171.09745718333335</v>
      </c>
      <c r="AN37" s="75">
        <f t="shared" si="13"/>
        <v>201.01752467545271</v>
      </c>
      <c r="AO37" s="75" t="s">
        <v>102</v>
      </c>
      <c r="AP37" s="8"/>
      <c r="AQ37" s="8"/>
    </row>
    <row r="38" spans="1:43" ht="96.75" customHeight="1" x14ac:dyDescent="0.25">
      <c r="A38" s="83" t="s">
        <v>239</v>
      </c>
      <c r="B38" s="84" t="s">
        <v>263</v>
      </c>
      <c r="C38" s="85" t="s">
        <v>193</v>
      </c>
      <c r="D38" s="82" t="s">
        <v>269</v>
      </c>
      <c r="E38" s="82">
        <v>2019</v>
      </c>
      <c r="F38" s="82">
        <v>2021</v>
      </c>
      <c r="G38" s="82">
        <v>2021</v>
      </c>
      <c r="H38" s="75" t="s">
        <v>102</v>
      </c>
      <c r="I38" s="75" t="str">
        <f t="shared" ref="I38:I53" si="28">H38</f>
        <v>нд</v>
      </c>
      <c r="J38" s="75">
        <v>0</v>
      </c>
      <c r="K38" s="75">
        <f>SUM(L38:O38)</f>
        <v>170.75996000000001</v>
      </c>
      <c r="L38" s="75">
        <v>0</v>
      </c>
      <c r="M38" s="75">
        <v>170.75996000000001</v>
      </c>
      <c r="N38" s="75">
        <v>0</v>
      </c>
      <c r="O38" s="75">
        <v>0</v>
      </c>
      <c r="P38" s="76">
        <f>SUM(Q38:T38)</f>
        <v>173.918804819435</v>
      </c>
      <c r="Q38" s="76">
        <f>L38</f>
        <v>0</v>
      </c>
      <c r="R38" s="76">
        <v>173.918804819435</v>
      </c>
      <c r="S38" s="76">
        <f>N38</f>
        <v>0</v>
      </c>
      <c r="T38" s="76">
        <f>O38</f>
        <v>0</v>
      </c>
      <c r="U38" s="77">
        <v>0</v>
      </c>
      <c r="V38" s="77">
        <v>0</v>
      </c>
      <c r="W38" s="75">
        <v>0</v>
      </c>
      <c r="X38" s="75">
        <v>162.37033400000001</v>
      </c>
      <c r="Y38" s="75" t="s">
        <v>102</v>
      </c>
      <c r="Z38" s="75">
        <v>165.70028481943501</v>
      </c>
      <c r="AA38" s="75">
        <v>0</v>
      </c>
      <c r="AB38" s="75">
        <v>0</v>
      </c>
      <c r="AC38" s="75">
        <v>7.9551119999999997</v>
      </c>
      <c r="AD38" s="75">
        <v>7.7839999999999998</v>
      </c>
      <c r="AE38" s="75">
        <v>162.37033400000001</v>
      </c>
      <c r="AF38" s="75">
        <v>165.70028481943501</v>
      </c>
      <c r="AG38" s="75">
        <f>AG65+AG111+AG114+AG115+AG116</f>
        <v>0</v>
      </c>
      <c r="AH38" s="75">
        <v>0</v>
      </c>
      <c r="AI38" s="75">
        <v>0</v>
      </c>
      <c r="AJ38" s="75">
        <v>0</v>
      </c>
      <c r="AK38" s="75">
        <v>0</v>
      </c>
      <c r="AL38" s="75">
        <v>0</v>
      </c>
      <c r="AM38" s="75">
        <f t="shared" si="12"/>
        <v>170.325446</v>
      </c>
      <c r="AN38" s="75">
        <f>AD38+AF38+AH38+AJ38+AL38</f>
        <v>173.484284819435</v>
      </c>
      <c r="AO38" s="86" t="s">
        <v>283</v>
      </c>
      <c r="AP38" s="8"/>
      <c r="AQ38" s="8"/>
    </row>
    <row r="39" spans="1:43" ht="122.25" customHeight="1" x14ac:dyDescent="0.25">
      <c r="A39" s="9" t="s">
        <v>240</v>
      </c>
      <c r="B39" s="87" t="s">
        <v>264</v>
      </c>
      <c r="C39" s="9" t="s">
        <v>233</v>
      </c>
      <c r="D39" s="82" t="s">
        <v>269</v>
      </c>
      <c r="E39" s="82">
        <v>2020</v>
      </c>
      <c r="F39" s="82">
        <v>2020</v>
      </c>
      <c r="G39" s="82">
        <v>2021</v>
      </c>
      <c r="H39" s="75" t="s">
        <v>102</v>
      </c>
      <c r="I39" s="77" t="s">
        <v>102</v>
      </c>
      <c r="J39" s="77">
        <v>0</v>
      </c>
      <c r="K39" s="75">
        <f t="shared" si="15"/>
        <v>0.77201118300000005</v>
      </c>
      <c r="L39" s="75">
        <v>0</v>
      </c>
      <c r="M39" s="75">
        <v>0.77201118300000005</v>
      </c>
      <c r="N39" s="75">
        <v>0</v>
      </c>
      <c r="O39" s="75">
        <v>0</v>
      </c>
      <c r="P39" s="76">
        <f t="shared" ref="P39:P41" si="29">SUM(Q39:T39)</f>
        <v>0.77201118300000005</v>
      </c>
      <c r="Q39" s="75">
        <v>0</v>
      </c>
      <c r="R39" s="75">
        <v>0.77201118300000005</v>
      </c>
      <c r="S39" s="75">
        <v>0</v>
      </c>
      <c r="T39" s="75">
        <v>0</v>
      </c>
      <c r="U39" s="77">
        <v>0</v>
      </c>
      <c r="V39" s="77">
        <v>0</v>
      </c>
      <c r="W39" s="75">
        <v>0</v>
      </c>
      <c r="X39" s="75">
        <v>0</v>
      </c>
      <c r="Y39" s="75" t="s">
        <v>102</v>
      </c>
      <c r="Z39" s="75">
        <f>AF39</f>
        <v>0.68539939801769301</v>
      </c>
      <c r="AA39" s="75">
        <v>0</v>
      </c>
      <c r="AB39" s="75">
        <v>0</v>
      </c>
      <c r="AC39" s="75">
        <v>0.77201118333333296</v>
      </c>
      <c r="AD39" s="75">
        <v>8.6900000000000005E-2</v>
      </c>
      <c r="AE39" s="75">
        <v>0</v>
      </c>
      <c r="AF39" s="75">
        <v>0.68539939801769301</v>
      </c>
      <c r="AG39" s="75">
        <v>0</v>
      </c>
      <c r="AH39" s="75">
        <f>AG39</f>
        <v>0</v>
      </c>
      <c r="AI39" s="75">
        <v>0</v>
      </c>
      <c r="AJ39" s="75">
        <v>0</v>
      </c>
      <c r="AK39" s="75">
        <v>0</v>
      </c>
      <c r="AL39" s="75">
        <v>0</v>
      </c>
      <c r="AM39" s="75">
        <f t="shared" si="12"/>
        <v>0.77201118333333296</v>
      </c>
      <c r="AN39" s="75">
        <f t="shared" si="13"/>
        <v>0.77229939801769298</v>
      </c>
      <c r="AO39" s="86" t="s">
        <v>284</v>
      </c>
      <c r="AP39" s="8"/>
      <c r="AQ39" s="8"/>
    </row>
    <row r="40" spans="1:43" ht="48.75" customHeight="1" x14ac:dyDescent="0.25">
      <c r="A40" s="9" t="s">
        <v>247</v>
      </c>
      <c r="B40" s="87" t="s">
        <v>265</v>
      </c>
      <c r="C40" s="9" t="s">
        <v>249</v>
      </c>
      <c r="D40" s="82" t="s">
        <v>111</v>
      </c>
      <c r="E40" s="82">
        <v>2021</v>
      </c>
      <c r="F40" s="82" t="s">
        <v>102</v>
      </c>
      <c r="G40" s="82">
        <v>2021</v>
      </c>
      <c r="H40" s="75" t="s">
        <v>102</v>
      </c>
      <c r="I40" s="77" t="s">
        <v>102</v>
      </c>
      <c r="J40" s="77">
        <v>0</v>
      </c>
      <c r="K40" s="75">
        <f t="shared" si="15"/>
        <v>0</v>
      </c>
      <c r="L40" s="75" t="s">
        <v>102</v>
      </c>
      <c r="M40" s="75" t="s">
        <v>102</v>
      </c>
      <c r="N40" s="75" t="s">
        <v>102</v>
      </c>
      <c r="O40" s="75" t="s">
        <v>102</v>
      </c>
      <c r="P40" s="76">
        <f t="shared" si="29"/>
        <v>25.144603409999998</v>
      </c>
      <c r="Q40" s="75">
        <v>0</v>
      </c>
      <c r="R40" s="75">
        <v>25.144603409999998</v>
      </c>
      <c r="S40" s="75">
        <v>0</v>
      </c>
      <c r="T40" s="75">
        <v>0</v>
      </c>
      <c r="U40" s="77">
        <v>0</v>
      </c>
      <c r="V40" s="77">
        <v>0</v>
      </c>
      <c r="W40" s="75">
        <v>0</v>
      </c>
      <c r="X40" s="75">
        <v>0</v>
      </c>
      <c r="Y40" s="75" t="s">
        <v>102</v>
      </c>
      <c r="Z40" s="75">
        <v>25.144603407999998</v>
      </c>
      <c r="AA40" s="75">
        <v>0</v>
      </c>
      <c r="AB40" s="75">
        <v>0</v>
      </c>
      <c r="AC40" s="75">
        <v>0</v>
      </c>
      <c r="AD40" s="75">
        <v>0</v>
      </c>
      <c r="AE40" s="75">
        <v>0</v>
      </c>
      <c r="AF40" s="75">
        <v>25.144603407999998</v>
      </c>
      <c r="AG40" s="75">
        <v>0</v>
      </c>
      <c r="AH40" s="75">
        <f>AG40</f>
        <v>0</v>
      </c>
      <c r="AI40" s="75">
        <v>0</v>
      </c>
      <c r="AJ40" s="75">
        <v>0</v>
      </c>
      <c r="AK40" s="75">
        <v>0</v>
      </c>
      <c r="AL40" s="75">
        <v>0</v>
      </c>
      <c r="AM40" s="75">
        <f t="shared" si="12"/>
        <v>0</v>
      </c>
      <c r="AN40" s="75">
        <f t="shared" si="13"/>
        <v>25.144603407999998</v>
      </c>
      <c r="AO40" s="86" t="s">
        <v>125</v>
      </c>
      <c r="AP40" s="8"/>
      <c r="AQ40" s="8"/>
    </row>
    <row r="41" spans="1:43" ht="48.75" customHeight="1" x14ac:dyDescent="0.25">
      <c r="A41" s="9" t="s">
        <v>248</v>
      </c>
      <c r="B41" s="87" t="s">
        <v>266</v>
      </c>
      <c r="C41" s="9" t="s">
        <v>273</v>
      </c>
      <c r="D41" s="82" t="s">
        <v>111</v>
      </c>
      <c r="E41" s="82">
        <v>2021</v>
      </c>
      <c r="F41" s="82" t="s">
        <v>102</v>
      </c>
      <c r="G41" s="82">
        <v>2021</v>
      </c>
      <c r="H41" s="75" t="s">
        <v>102</v>
      </c>
      <c r="I41" s="77" t="s">
        <v>102</v>
      </c>
      <c r="J41" s="77">
        <v>0</v>
      </c>
      <c r="K41" s="75">
        <f t="shared" si="15"/>
        <v>0</v>
      </c>
      <c r="L41" s="75" t="s">
        <v>102</v>
      </c>
      <c r="M41" s="75" t="s">
        <v>102</v>
      </c>
      <c r="N41" s="75" t="s">
        <v>102</v>
      </c>
      <c r="O41" s="75" t="s">
        <v>102</v>
      </c>
      <c r="P41" s="76">
        <f t="shared" si="29"/>
        <v>1.6163370399999999</v>
      </c>
      <c r="Q41" s="75">
        <v>0</v>
      </c>
      <c r="R41" s="75">
        <v>1.6163370399999999</v>
      </c>
      <c r="S41" s="75">
        <v>0</v>
      </c>
      <c r="T41" s="75">
        <v>0</v>
      </c>
      <c r="U41" s="77">
        <v>0</v>
      </c>
      <c r="V41" s="77">
        <v>0</v>
      </c>
      <c r="W41" s="75">
        <v>0</v>
      </c>
      <c r="X41" s="75">
        <v>0</v>
      </c>
      <c r="Y41" s="75" t="s">
        <v>102</v>
      </c>
      <c r="Z41" s="75">
        <v>1.6163370500000001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1.6163370500000001</v>
      </c>
      <c r="AG41" s="75">
        <v>0</v>
      </c>
      <c r="AH41" s="75">
        <f>AG41</f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f t="shared" si="12"/>
        <v>0</v>
      </c>
      <c r="AN41" s="75">
        <f t="shared" si="13"/>
        <v>1.6163370500000001</v>
      </c>
      <c r="AO41" s="86" t="s">
        <v>125</v>
      </c>
      <c r="AP41" s="8"/>
      <c r="AQ41" s="8"/>
    </row>
    <row r="42" spans="1:43" ht="31.5" x14ac:dyDescent="0.25">
      <c r="A42" s="79" t="s">
        <v>31</v>
      </c>
      <c r="B42" s="80" t="s">
        <v>32</v>
      </c>
      <c r="C42" s="81" t="s">
        <v>104</v>
      </c>
      <c r="D42" s="82" t="s">
        <v>102</v>
      </c>
      <c r="E42" s="75" t="s">
        <v>102</v>
      </c>
      <c r="F42" s="75" t="s">
        <v>102</v>
      </c>
      <c r="G42" s="75" t="s">
        <v>102</v>
      </c>
      <c r="H42" s="75">
        <v>0</v>
      </c>
      <c r="I42" s="75">
        <f t="shared" si="28"/>
        <v>0</v>
      </c>
      <c r="J42" s="75">
        <v>0</v>
      </c>
      <c r="K42" s="75">
        <f t="shared" si="15"/>
        <v>0</v>
      </c>
      <c r="L42" s="75">
        <v>0</v>
      </c>
      <c r="M42" s="75">
        <v>0</v>
      </c>
      <c r="N42" s="75">
        <v>0</v>
      </c>
      <c r="O42" s="75">
        <v>0</v>
      </c>
      <c r="P42" s="76">
        <f t="shared" ref="P42:P53" si="30">K42</f>
        <v>0</v>
      </c>
      <c r="Q42" s="76">
        <f t="shared" ref="Q42:Q53" si="31">L42</f>
        <v>0</v>
      </c>
      <c r="R42" s="76">
        <f t="shared" ref="R42:R53" si="32">M42</f>
        <v>0</v>
      </c>
      <c r="S42" s="76">
        <f t="shared" ref="S42:S53" si="33">N42</f>
        <v>0</v>
      </c>
      <c r="T42" s="76">
        <f t="shared" ref="T42:T53" si="34">O42</f>
        <v>0</v>
      </c>
      <c r="U42" s="77">
        <v>0</v>
      </c>
      <c r="V42" s="77">
        <v>0</v>
      </c>
      <c r="W42" s="75">
        <v>0</v>
      </c>
      <c r="X42" s="75">
        <f t="shared" ref="X42:X53" si="35">W42</f>
        <v>0</v>
      </c>
      <c r="Y42" s="75">
        <f t="shared" ref="Y42:Y53" si="36">X42</f>
        <v>0</v>
      </c>
      <c r="Z42" s="75">
        <f t="shared" ref="Z42:Z53" si="37">Y42</f>
        <v>0</v>
      </c>
      <c r="AA42" s="75">
        <v>0</v>
      </c>
      <c r="AB42" s="75">
        <f t="shared" ref="AB42:AB53" si="38">AA42</f>
        <v>0</v>
      </c>
      <c r="AC42" s="75">
        <v>0</v>
      </c>
      <c r="AD42" s="75">
        <f t="shared" ref="AD42:AD103" si="39">AC42</f>
        <v>0</v>
      </c>
      <c r="AE42" s="75">
        <v>0</v>
      </c>
      <c r="AF42" s="75">
        <f t="shared" ref="AF42:AF103" si="40">AE42</f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f t="shared" si="12"/>
        <v>0</v>
      </c>
      <c r="AN42" s="75">
        <f t="shared" si="13"/>
        <v>0</v>
      </c>
      <c r="AO42" s="75" t="s">
        <v>102</v>
      </c>
      <c r="AP42" s="8"/>
      <c r="AQ42" s="8"/>
    </row>
    <row r="43" spans="1:43" ht="31.5" hidden="1" customHeight="1" x14ac:dyDescent="0.25">
      <c r="A43" s="79" t="s">
        <v>33</v>
      </c>
      <c r="B43" s="80" t="s">
        <v>34</v>
      </c>
      <c r="C43" s="81" t="s">
        <v>104</v>
      </c>
      <c r="D43" s="82" t="s">
        <v>102</v>
      </c>
      <c r="E43" s="75" t="s">
        <v>102</v>
      </c>
      <c r="F43" s="75" t="s">
        <v>102</v>
      </c>
      <c r="G43" s="75" t="s">
        <v>102</v>
      </c>
      <c r="H43" s="75">
        <v>0</v>
      </c>
      <c r="I43" s="75">
        <f t="shared" si="28"/>
        <v>0</v>
      </c>
      <c r="J43" s="75">
        <v>0</v>
      </c>
      <c r="K43" s="75">
        <f t="shared" si="15"/>
        <v>0</v>
      </c>
      <c r="L43" s="75">
        <v>0</v>
      </c>
      <c r="M43" s="75">
        <v>0</v>
      </c>
      <c r="N43" s="75">
        <v>0</v>
      </c>
      <c r="O43" s="75">
        <v>0</v>
      </c>
      <c r="P43" s="76">
        <f t="shared" si="30"/>
        <v>0</v>
      </c>
      <c r="Q43" s="76">
        <f t="shared" si="31"/>
        <v>0</v>
      </c>
      <c r="R43" s="76">
        <f t="shared" si="32"/>
        <v>0</v>
      </c>
      <c r="S43" s="76">
        <f t="shared" si="33"/>
        <v>0</v>
      </c>
      <c r="T43" s="76">
        <f t="shared" si="34"/>
        <v>0</v>
      </c>
      <c r="U43" s="77">
        <v>0</v>
      </c>
      <c r="V43" s="77">
        <v>0</v>
      </c>
      <c r="W43" s="75">
        <v>0</v>
      </c>
      <c r="X43" s="75">
        <f t="shared" si="35"/>
        <v>0</v>
      </c>
      <c r="Y43" s="75">
        <f t="shared" si="36"/>
        <v>0</v>
      </c>
      <c r="Z43" s="75">
        <f t="shared" si="37"/>
        <v>0</v>
      </c>
      <c r="AA43" s="75">
        <v>0</v>
      </c>
      <c r="AB43" s="75">
        <f t="shared" si="38"/>
        <v>0</v>
      </c>
      <c r="AC43" s="75">
        <v>0</v>
      </c>
      <c r="AD43" s="75">
        <f t="shared" si="39"/>
        <v>0</v>
      </c>
      <c r="AE43" s="75">
        <v>0</v>
      </c>
      <c r="AF43" s="75">
        <f t="shared" si="40"/>
        <v>0</v>
      </c>
      <c r="AG43" s="75">
        <v>0</v>
      </c>
      <c r="AH43" s="75">
        <f>AH44+AH49+AH52+AH62</f>
        <v>1817.3615434847104</v>
      </c>
      <c r="AI43" s="75">
        <v>0</v>
      </c>
      <c r="AJ43" s="75">
        <v>0</v>
      </c>
      <c r="AK43" s="75">
        <v>0</v>
      </c>
      <c r="AL43" s="75">
        <v>0</v>
      </c>
      <c r="AM43" s="75">
        <f t="shared" si="12"/>
        <v>0</v>
      </c>
      <c r="AN43" s="75">
        <f t="shared" si="13"/>
        <v>1817.3615434847104</v>
      </c>
      <c r="AO43" s="75" t="s">
        <v>102</v>
      </c>
      <c r="AP43" s="8"/>
      <c r="AQ43" s="8"/>
    </row>
    <row r="44" spans="1:43" ht="31.5" hidden="1" customHeight="1" x14ac:dyDescent="0.25">
      <c r="A44" s="79" t="s">
        <v>35</v>
      </c>
      <c r="B44" s="80" t="s">
        <v>36</v>
      </c>
      <c r="C44" s="81" t="s">
        <v>104</v>
      </c>
      <c r="D44" s="82" t="s">
        <v>102</v>
      </c>
      <c r="E44" s="75" t="s">
        <v>102</v>
      </c>
      <c r="F44" s="75" t="s">
        <v>102</v>
      </c>
      <c r="G44" s="75" t="s">
        <v>102</v>
      </c>
      <c r="H44" s="75">
        <v>0</v>
      </c>
      <c r="I44" s="75">
        <f t="shared" si="28"/>
        <v>0</v>
      </c>
      <c r="J44" s="75">
        <v>0</v>
      </c>
      <c r="K44" s="75">
        <f t="shared" si="15"/>
        <v>0</v>
      </c>
      <c r="L44" s="75">
        <v>0</v>
      </c>
      <c r="M44" s="75">
        <v>0</v>
      </c>
      <c r="N44" s="75">
        <v>0</v>
      </c>
      <c r="O44" s="75">
        <v>0</v>
      </c>
      <c r="P44" s="76">
        <f t="shared" si="30"/>
        <v>0</v>
      </c>
      <c r="Q44" s="76">
        <f t="shared" si="31"/>
        <v>0</v>
      </c>
      <c r="R44" s="76">
        <f t="shared" si="32"/>
        <v>0</v>
      </c>
      <c r="S44" s="76">
        <f t="shared" si="33"/>
        <v>0</v>
      </c>
      <c r="T44" s="76">
        <f t="shared" si="34"/>
        <v>0</v>
      </c>
      <c r="U44" s="77">
        <v>0</v>
      </c>
      <c r="V44" s="77">
        <v>0</v>
      </c>
      <c r="W44" s="75">
        <v>0</v>
      </c>
      <c r="X44" s="75">
        <f t="shared" si="35"/>
        <v>0</v>
      </c>
      <c r="Y44" s="75">
        <f t="shared" si="36"/>
        <v>0</v>
      </c>
      <c r="Z44" s="75">
        <f t="shared" si="37"/>
        <v>0</v>
      </c>
      <c r="AA44" s="75">
        <v>0</v>
      </c>
      <c r="AB44" s="75">
        <f t="shared" si="38"/>
        <v>0</v>
      </c>
      <c r="AC44" s="75">
        <v>0</v>
      </c>
      <c r="AD44" s="75">
        <f t="shared" si="39"/>
        <v>0</v>
      </c>
      <c r="AE44" s="75">
        <v>0</v>
      </c>
      <c r="AF44" s="75">
        <f t="shared" si="40"/>
        <v>0</v>
      </c>
      <c r="AG44" s="75">
        <v>0</v>
      </c>
      <c r="AH44" s="75">
        <f>AH45+AH50+AH53+AH63</f>
        <v>732.72670339174135</v>
      </c>
      <c r="AI44" s="75">
        <v>0</v>
      </c>
      <c r="AJ44" s="75">
        <v>0</v>
      </c>
      <c r="AK44" s="75">
        <v>0</v>
      </c>
      <c r="AL44" s="75">
        <v>0</v>
      </c>
      <c r="AM44" s="75">
        <f t="shared" si="12"/>
        <v>0</v>
      </c>
      <c r="AN44" s="75">
        <f t="shared" si="13"/>
        <v>732.72670339174135</v>
      </c>
      <c r="AO44" s="75" t="s">
        <v>102</v>
      </c>
      <c r="AP44" s="8"/>
      <c r="AQ44" s="8"/>
    </row>
    <row r="45" spans="1:43" ht="31.5" x14ac:dyDescent="0.25">
      <c r="A45" s="79" t="s">
        <v>37</v>
      </c>
      <c r="B45" s="80" t="s">
        <v>38</v>
      </c>
      <c r="C45" s="81" t="s">
        <v>104</v>
      </c>
      <c r="D45" s="82" t="s">
        <v>102</v>
      </c>
      <c r="E45" s="75" t="s">
        <v>102</v>
      </c>
      <c r="F45" s="75" t="s">
        <v>102</v>
      </c>
      <c r="G45" s="75" t="s">
        <v>102</v>
      </c>
      <c r="H45" s="75">
        <v>0</v>
      </c>
      <c r="I45" s="75">
        <f t="shared" si="28"/>
        <v>0</v>
      </c>
      <c r="J45" s="75">
        <v>0</v>
      </c>
      <c r="K45" s="75">
        <f t="shared" si="15"/>
        <v>0</v>
      </c>
      <c r="L45" s="75">
        <v>0</v>
      </c>
      <c r="M45" s="75">
        <v>0</v>
      </c>
      <c r="N45" s="75">
        <v>0</v>
      </c>
      <c r="O45" s="75">
        <v>0</v>
      </c>
      <c r="P45" s="76">
        <f t="shared" si="30"/>
        <v>0</v>
      </c>
      <c r="Q45" s="76">
        <f t="shared" si="31"/>
        <v>0</v>
      </c>
      <c r="R45" s="76">
        <f t="shared" si="32"/>
        <v>0</v>
      </c>
      <c r="S45" s="76">
        <f t="shared" si="33"/>
        <v>0</v>
      </c>
      <c r="T45" s="76">
        <f t="shared" si="34"/>
        <v>0</v>
      </c>
      <c r="U45" s="77">
        <v>0</v>
      </c>
      <c r="V45" s="77">
        <v>0</v>
      </c>
      <c r="W45" s="75">
        <v>0</v>
      </c>
      <c r="X45" s="75">
        <f t="shared" si="35"/>
        <v>0</v>
      </c>
      <c r="Y45" s="75">
        <f t="shared" si="36"/>
        <v>0</v>
      </c>
      <c r="Z45" s="75">
        <f t="shared" si="37"/>
        <v>0</v>
      </c>
      <c r="AA45" s="75">
        <v>0</v>
      </c>
      <c r="AB45" s="75">
        <f t="shared" si="38"/>
        <v>0</v>
      </c>
      <c r="AC45" s="75">
        <v>0</v>
      </c>
      <c r="AD45" s="75">
        <f t="shared" si="39"/>
        <v>0</v>
      </c>
      <c r="AE45" s="75">
        <v>0</v>
      </c>
      <c r="AF45" s="75">
        <f t="shared" si="40"/>
        <v>0</v>
      </c>
      <c r="AG45" s="75">
        <v>0</v>
      </c>
      <c r="AH45" s="75">
        <v>0</v>
      </c>
      <c r="AI45" s="75">
        <v>0</v>
      </c>
      <c r="AJ45" s="75">
        <v>0</v>
      </c>
      <c r="AK45" s="75">
        <v>0</v>
      </c>
      <c r="AL45" s="75">
        <v>0</v>
      </c>
      <c r="AM45" s="75">
        <f t="shared" si="12"/>
        <v>0</v>
      </c>
      <c r="AN45" s="75">
        <f t="shared" si="13"/>
        <v>0</v>
      </c>
      <c r="AO45" s="75" t="s">
        <v>102</v>
      </c>
      <c r="AP45" s="8"/>
      <c r="AQ45" s="8"/>
    </row>
    <row r="46" spans="1:43" ht="31.5" hidden="1" customHeight="1" x14ac:dyDescent="0.25">
      <c r="A46" s="79" t="s">
        <v>39</v>
      </c>
      <c r="B46" s="80" t="s">
        <v>40</v>
      </c>
      <c r="C46" s="81" t="s">
        <v>104</v>
      </c>
      <c r="D46" s="82" t="s">
        <v>102</v>
      </c>
      <c r="E46" s="75" t="s">
        <v>102</v>
      </c>
      <c r="F46" s="75" t="s">
        <v>102</v>
      </c>
      <c r="G46" s="75" t="s">
        <v>102</v>
      </c>
      <c r="H46" s="75">
        <v>0</v>
      </c>
      <c r="I46" s="75">
        <f t="shared" si="28"/>
        <v>0</v>
      </c>
      <c r="J46" s="75">
        <v>0</v>
      </c>
      <c r="K46" s="75">
        <f t="shared" si="15"/>
        <v>0</v>
      </c>
      <c r="L46" s="75">
        <v>0</v>
      </c>
      <c r="M46" s="75">
        <v>0</v>
      </c>
      <c r="N46" s="75">
        <v>0</v>
      </c>
      <c r="O46" s="75">
        <v>0</v>
      </c>
      <c r="P46" s="76">
        <f t="shared" si="30"/>
        <v>0</v>
      </c>
      <c r="Q46" s="76">
        <f t="shared" si="31"/>
        <v>0</v>
      </c>
      <c r="R46" s="76">
        <f t="shared" si="32"/>
        <v>0</v>
      </c>
      <c r="S46" s="76">
        <f t="shared" si="33"/>
        <v>0</v>
      </c>
      <c r="T46" s="76">
        <f t="shared" si="34"/>
        <v>0</v>
      </c>
      <c r="U46" s="77">
        <v>0</v>
      </c>
      <c r="V46" s="77">
        <v>0</v>
      </c>
      <c r="W46" s="75">
        <v>0</v>
      </c>
      <c r="X46" s="75">
        <f t="shared" si="35"/>
        <v>0</v>
      </c>
      <c r="Y46" s="75">
        <f t="shared" si="36"/>
        <v>0</v>
      </c>
      <c r="Z46" s="75">
        <f t="shared" si="37"/>
        <v>0</v>
      </c>
      <c r="AA46" s="75">
        <v>0</v>
      </c>
      <c r="AB46" s="75">
        <f t="shared" si="38"/>
        <v>0</v>
      </c>
      <c r="AC46" s="75">
        <v>0</v>
      </c>
      <c r="AD46" s="75">
        <f t="shared" si="39"/>
        <v>0</v>
      </c>
      <c r="AE46" s="75">
        <v>0</v>
      </c>
      <c r="AF46" s="75">
        <f t="shared" si="40"/>
        <v>0</v>
      </c>
      <c r="AG46" s="75">
        <v>0</v>
      </c>
      <c r="AH46" s="75">
        <f>AH47+AH52+AH55+AH65</f>
        <v>1215.9955609469944</v>
      </c>
      <c r="AI46" s="75">
        <v>0</v>
      </c>
      <c r="AJ46" s="75">
        <v>0</v>
      </c>
      <c r="AK46" s="75">
        <v>0</v>
      </c>
      <c r="AL46" s="75">
        <v>0</v>
      </c>
      <c r="AM46" s="75">
        <f t="shared" si="12"/>
        <v>0</v>
      </c>
      <c r="AN46" s="75">
        <f t="shared" si="13"/>
        <v>1215.9955609469944</v>
      </c>
      <c r="AO46" s="75" t="s">
        <v>102</v>
      </c>
      <c r="AP46" s="8"/>
      <c r="AQ46" s="8"/>
    </row>
    <row r="47" spans="1:43" ht="57" hidden="1" customHeight="1" x14ac:dyDescent="0.25">
      <c r="A47" s="79" t="s">
        <v>39</v>
      </c>
      <c r="B47" s="80" t="s">
        <v>41</v>
      </c>
      <c r="C47" s="81" t="s">
        <v>104</v>
      </c>
      <c r="D47" s="82" t="s">
        <v>102</v>
      </c>
      <c r="E47" s="75" t="s">
        <v>102</v>
      </c>
      <c r="F47" s="75" t="s">
        <v>102</v>
      </c>
      <c r="G47" s="75" t="s">
        <v>102</v>
      </c>
      <c r="H47" s="75">
        <v>0</v>
      </c>
      <c r="I47" s="75">
        <f t="shared" si="28"/>
        <v>0</v>
      </c>
      <c r="J47" s="75">
        <v>0</v>
      </c>
      <c r="K47" s="75">
        <f t="shared" si="15"/>
        <v>0</v>
      </c>
      <c r="L47" s="75">
        <v>0</v>
      </c>
      <c r="M47" s="75">
        <v>0</v>
      </c>
      <c r="N47" s="75">
        <v>0</v>
      </c>
      <c r="O47" s="75">
        <v>0</v>
      </c>
      <c r="P47" s="76">
        <f t="shared" si="30"/>
        <v>0</v>
      </c>
      <c r="Q47" s="76">
        <f t="shared" si="31"/>
        <v>0</v>
      </c>
      <c r="R47" s="76">
        <f t="shared" si="32"/>
        <v>0</v>
      </c>
      <c r="S47" s="76">
        <f t="shared" si="33"/>
        <v>0</v>
      </c>
      <c r="T47" s="76">
        <f t="shared" si="34"/>
        <v>0</v>
      </c>
      <c r="U47" s="77">
        <v>0</v>
      </c>
      <c r="V47" s="77">
        <v>0</v>
      </c>
      <c r="W47" s="75">
        <v>0</v>
      </c>
      <c r="X47" s="75">
        <f t="shared" si="35"/>
        <v>0</v>
      </c>
      <c r="Y47" s="75">
        <f t="shared" si="36"/>
        <v>0</v>
      </c>
      <c r="Z47" s="75">
        <f t="shared" si="37"/>
        <v>0</v>
      </c>
      <c r="AA47" s="75">
        <v>0</v>
      </c>
      <c r="AB47" s="75">
        <f t="shared" si="38"/>
        <v>0</v>
      </c>
      <c r="AC47" s="75">
        <v>0</v>
      </c>
      <c r="AD47" s="75">
        <f t="shared" si="39"/>
        <v>0</v>
      </c>
      <c r="AE47" s="75">
        <v>0</v>
      </c>
      <c r="AF47" s="75">
        <f t="shared" si="40"/>
        <v>0</v>
      </c>
      <c r="AG47" s="75">
        <v>0</v>
      </c>
      <c r="AH47" s="75">
        <f>AH48+AH53+AH56+AH66</f>
        <v>863.37741778055465</v>
      </c>
      <c r="AI47" s="75">
        <v>0</v>
      </c>
      <c r="AJ47" s="75">
        <v>0</v>
      </c>
      <c r="AK47" s="75">
        <v>0</v>
      </c>
      <c r="AL47" s="75">
        <v>0</v>
      </c>
      <c r="AM47" s="75">
        <f t="shared" si="12"/>
        <v>0</v>
      </c>
      <c r="AN47" s="75">
        <f t="shared" si="13"/>
        <v>863.37741778055465</v>
      </c>
      <c r="AO47" s="75" t="s">
        <v>102</v>
      </c>
      <c r="AP47" s="8"/>
      <c r="AQ47" s="8"/>
    </row>
    <row r="48" spans="1:43" ht="53.25" hidden="1" customHeight="1" x14ac:dyDescent="0.25">
      <c r="A48" s="79" t="s">
        <v>39</v>
      </c>
      <c r="B48" s="80" t="s">
        <v>42</v>
      </c>
      <c r="C48" s="81" t="s">
        <v>104</v>
      </c>
      <c r="D48" s="82" t="s">
        <v>102</v>
      </c>
      <c r="E48" s="75" t="s">
        <v>102</v>
      </c>
      <c r="F48" s="75" t="s">
        <v>102</v>
      </c>
      <c r="G48" s="75" t="s">
        <v>102</v>
      </c>
      <c r="H48" s="75">
        <v>0</v>
      </c>
      <c r="I48" s="75">
        <f t="shared" si="28"/>
        <v>0</v>
      </c>
      <c r="J48" s="75">
        <v>0</v>
      </c>
      <c r="K48" s="75">
        <f t="shared" si="15"/>
        <v>0</v>
      </c>
      <c r="L48" s="75">
        <v>0</v>
      </c>
      <c r="M48" s="75">
        <v>0</v>
      </c>
      <c r="N48" s="75">
        <v>0</v>
      </c>
      <c r="O48" s="75">
        <v>0</v>
      </c>
      <c r="P48" s="76">
        <f t="shared" si="30"/>
        <v>0</v>
      </c>
      <c r="Q48" s="76">
        <f t="shared" si="31"/>
        <v>0</v>
      </c>
      <c r="R48" s="76">
        <f t="shared" si="32"/>
        <v>0</v>
      </c>
      <c r="S48" s="76">
        <f t="shared" si="33"/>
        <v>0</v>
      </c>
      <c r="T48" s="76">
        <f t="shared" si="34"/>
        <v>0</v>
      </c>
      <c r="U48" s="77">
        <v>0</v>
      </c>
      <c r="V48" s="77">
        <v>0</v>
      </c>
      <c r="W48" s="75">
        <v>0</v>
      </c>
      <c r="X48" s="75">
        <f t="shared" si="35"/>
        <v>0</v>
      </c>
      <c r="Y48" s="75">
        <f t="shared" si="36"/>
        <v>0</v>
      </c>
      <c r="Z48" s="75">
        <f t="shared" si="37"/>
        <v>0</v>
      </c>
      <c r="AA48" s="75">
        <v>0</v>
      </c>
      <c r="AB48" s="75">
        <f t="shared" si="38"/>
        <v>0</v>
      </c>
      <c r="AC48" s="75">
        <v>0</v>
      </c>
      <c r="AD48" s="75">
        <f t="shared" si="39"/>
        <v>0</v>
      </c>
      <c r="AE48" s="75">
        <v>0</v>
      </c>
      <c r="AF48" s="75">
        <f t="shared" si="40"/>
        <v>0</v>
      </c>
      <c r="AG48" s="75">
        <v>0</v>
      </c>
      <c r="AH48" s="75">
        <f>AH49+AH54+AH57+AH67</f>
        <v>705.23628633287944</v>
      </c>
      <c r="AI48" s="75">
        <v>0</v>
      </c>
      <c r="AJ48" s="75">
        <v>0</v>
      </c>
      <c r="AK48" s="75">
        <v>0</v>
      </c>
      <c r="AL48" s="75">
        <v>0</v>
      </c>
      <c r="AM48" s="75">
        <f t="shared" si="12"/>
        <v>0</v>
      </c>
      <c r="AN48" s="75">
        <f t="shared" si="13"/>
        <v>705.23628633287944</v>
      </c>
      <c r="AO48" s="75" t="s">
        <v>102</v>
      </c>
      <c r="AP48" s="8"/>
      <c r="AQ48" s="8"/>
    </row>
    <row r="49" spans="1:43" ht="55.5" hidden="1" customHeight="1" x14ac:dyDescent="0.25">
      <c r="A49" s="79" t="s">
        <v>39</v>
      </c>
      <c r="B49" s="80" t="s">
        <v>43</v>
      </c>
      <c r="C49" s="81" t="s">
        <v>104</v>
      </c>
      <c r="D49" s="82" t="s">
        <v>102</v>
      </c>
      <c r="E49" s="75" t="s">
        <v>102</v>
      </c>
      <c r="F49" s="75" t="s">
        <v>102</v>
      </c>
      <c r="G49" s="75" t="s">
        <v>102</v>
      </c>
      <c r="H49" s="75">
        <v>0</v>
      </c>
      <c r="I49" s="75">
        <f t="shared" si="28"/>
        <v>0</v>
      </c>
      <c r="J49" s="75">
        <v>0</v>
      </c>
      <c r="K49" s="75">
        <f t="shared" si="15"/>
        <v>0</v>
      </c>
      <c r="L49" s="75">
        <v>0</v>
      </c>
      <c r="M49" s="75">
        <v>0</v>
      </c>
      <c r="N49" s="75">
        <v>0</v>
      </c>
      <c r="O49" s="75">
        <v>0</v>
      </c>
      <c r="P49" s="76">
        <f t="shared" si="30"/>
        <v>0</v>
      </c>
      <c r="Q49" s="76">
        <f t="shared" si="31"/>
        <v>0</v>
      </c>
      <c r="R49" s="76">
        <f t="shared" si="32"/>
        <v>0</v>
      </c>
      <c r="S49" s="76">
        <f t="shared" si="33"/>
        <v>0</v>
      </c>
      <c r="T49" s="76">
        <f t="shared" si="34"/>
        <v>0</v>
      </c>
      <c r="U49" s="77">
        <v>0</v>
      </c>
      <c r="V49" s="77">
        <v>0</v>
      </c>
      <c r="W49" s="75">
        <v>0</v>
      </c>
      <c r="X49" s="75">
        <f t="shared" si="35"/>
        <v>0</v>
      </c>
      <c r="Y49" s="75">
        <f t="shared" si="36"/>
        <v>0</v>
      </c>
      <c r="Z49" s="75">
        <f t="shared" si="37"/>
        <v>0</v>
      </c>
      <c r="AA49" s="75">
        <v>0</v>
      </c>
      <c r="AB49" s="75">
        <f t="shared" si="38"/>
        <v>0</v>
      </c>
      <c r="AC49" s="75">
        <v>0</v>
      </c>
      <c r="AD49" s="75">
        <f t="shared" si="39"/>
        <v>0</v>
      </c>
      <c r="AE49" s="75">
        <v>0</v>
      </c>
      <c r="AF49" s="75">
        <f t="shared" si="40"/>
        <v>0</v>
      </c>
      <c r="AG49" s="75">
        <v>0</v>
      </c>
      <c r="AH49" s="75">
        <f>AH50+AH55+AH59+AH68</f>
        <v>705.23628633287944</v>
      </c>
      <c r="AI49" s="75">
        <v>0</v>
      </c>
      <c r="AJ49" s="75">
        <v>0</v>
      </c>
      <c r="AK49" s="75">
        <v>0</v>
      </c>
      <c r="AL49" s="75">
        <v>0</v>
      </c>
      <c r="AM49" s="75">
        <f t="shared" si="12"/>
        <v>0</v>
      </c>
      <c r="AN49" s="75">
        <f t="shared" si="13"/>
        <v>705.23628633287944</v>
      </c>
      <c r="AO49" s="75" t="s">
        <v>102</v>
      </c>
      <c r="AP49" s="8"/>
      <c r="AQ49" s="8"/>
    </row>
    <row r="50" spans="1:43" ht="31.5" hidden="1" customHeight="1" x14ac:dyDescent="0.25">
      <c r="A50" s="79" t="s">
        <v>44</v>
      </c>
      <c r="B50" s="80" t="s">
        <v>40</v>
      </c>
      <c r="C50" s="81" t="s">
        <v>104</v>
      </c>
      <c r="D50" s="82" t="s">
        <v>102</v>
      </c>
      <c r="E50" s="75" t="s">
        <v>102</v>
      </c>
      <c r="F50" s="75" t="s">
        <v>102</v>
      </c>
      <c r="G50" s="75" t="s">
        <v>102</v>
      </c>
      <c r="H50" s="75">
        <v>0</v>
      </c>
      <c r="I50" s="75">
        <f t="shared" si="28"/>
        <v>0</v>
      </c>
      <c r="J50" s="75">
        <v>0</v>
      </c>
      <c r="K50" s="75">
        <f t="shared" si="15"/>
        <v>0</v>
      </c>
      <c r="L50" s="75">
        <v>0</v>
      </c>
      <c r="M50" s="75">
        <v>0</v>
      </c>
      <c r="N50" s="75">
        <v>0</v>
      </c>
      <c r="O50" s="75">
        <v>0</v>
      </c>
      <c r="P50" s="76">
        <f t="shared" si="30"/>
        <v>0</v>
      </c>
      <c r="Q50" s="76">
        <f t="shared" si="31"/>
        <v>0</v>
      </c>
      <c r="R50" s="76">
        <f t="shared" si="32"/>
        <v>0</v>
      </c>
      <c r="S50" s="76">
        <f t="shared" si="33"/>
        <v>0</v>
      </c>
      <c r="T50" s="76">
        <f t="shared" si="34"/>
        <v>0</v>
      </c>
      <c r="U50" s="77">
        <v>0</v>
      </c>
      <c r="V50" s="77">
        <v>0</v>
      </c>
      <c r="W50" s="75">
        <v>0</v>
      </c>
      <c r="X50" s="75">
        <f t="shared" si="35"/>
        <v>0</v>
      </c>
      <c r="Y50" s="75">
        <f t="shared" si="36"/>
        <v>0</v>
      </c>
      <c r="Z50" s="75">
        <f t="shared" si="37"/>
        <v>0</v>
      </c>
      <c r="AA50" s="75">
        <v>0</v>
      </c>
      <c r="AB50" s="75">
        <f t="shared" si="38"/>
        <v>0</v>
      </c>
      <c r="AC50" s="75">
        <v>0</v>
      </c>
      <c r="AD50" s="75">
        <f t="shared" si="39"/>
        <v>0</v>
      </c>
      <c r="AE50" s="75">
        <v>0</v>
      </c>
      <c r="AF50" s="75">
        <f t="shared" si="40"/>
        <v>0</v>
      </c>
      <c r="AG50" s="75">
        <v>0</v>
      </c>
      <c r="AH50" s="75">
        <f>AH51+AH56+AH60+AH69</f>
        <v>574.58557194406615</v>
      </c>
      <c r="AI50" s="75">
        <v>0</v>
      </c>
      <c r="AJ50" s="75">
        <v>0</v>
      </c>
      <c r="AK50" s="75">
        <v>0</v>
      </c>
      <c r="AL50" s="75">
        <v>0</v>
      </c>
      <c r="AM50" s="75">
        <f t="shared" si="12"/>
        <v>0</v>
      </c>
      <c r="AN50" s="75">
        <f t="shared" si="13"/>
        <v>574.58557194406615</v>
      </c>
      <c r="AO50" s="75" t="s">
        <v>102</v>
      </c>
      <c r="AP50" s="8"/>
      <c r="AQ50" s="8"/>
    </row>
    <row r="51" spans="1:43" ht="56.25" hidden="1" customHeight="1" x14ac:dyDescent="0.25">
      <c r="A51" s="79" t="s">
        <v>44</v>
      </c>
      <c r="B51" s="80" t="s">
        <v>41</v>
      </c>
      <c r="C51" s="81" t="s">
        <v>104</v>
      </c>
      <c r="D51" s="82" t="s">
        <v>102</v>
      </c>
      <c r="E51" s="75" t="s">
        <v>102</v>
      </c>
      <c r="F51" s="75" t="s">
        <v>102</v>
      </c>
      <c r="G51" s="75" t="s">
        <v>102</v>
      </c>
      <c r="H51" s="75">
        <v>0</v>
      </c>
      <c r="I51" s="75">
        <f t="shared" si="28"/>
        <v>0</v>
      </c>
      <c r="J51" s="75">
        <v>0</v>
      </c>
      <c r="K51" s="75">
        <f t="shared" si="15"/>
        <v>0</v>
      </c>
      <c r="L51" s="75">
        <v>0</v>
      </c>
      <c r="M51" s="75">
        <v>0</v>
      </c>
      <c r="N51" s="75">
        <v>0</v>
      </c>
      <c r="O51" s="75">
        <v>0</v>
      </c>
      <c r="P51" s="76">
        <f t="shared" si="30"/>
        <v>0</v>
      </c>
      <c r="Q51" s="76">
        <f t="shared" si="31"/>
        <v>0</v>
      </c>
      <c r="R51" s="76">
        <f t="shared" si="32"/>
        <v>0</v>
      </c>
      <c r="S51" s="76">
        <f t="shared" si="33"/>
        <v>0</v>
      </c>
      <c r="T51" s="76">
        <f t="shared" si="34"/>
        <v>0</v>
      </c>
      <c r="U51" s="77">
        <v>0</v>
      </c>
      <c r="V51" s="77">
        <v>0</v>
      </c>
      <c r="W51" s="75">
        <v>0</v>
      </c>
      <c r="X51" s="75">
        <f t="shared" si="35"/>
        <v>0</v>
      </c>
      <c r="Y51" s="75">
        <f t="shared" si="36"/>
        <v>0</v>
      </c>
      <c r="Z51" s="75">
        <f t="shared" si="37"/>
        <v>0</v>
      </c>
      <c r="AA51" s="75">
        <v>0</v>
      </c>
      <c r="AB51" s="75">
        <f t="shared" si="38"/>
        <v>0</v>
      </c>
      <c r="AC51" s="75">
        <v>0</v>
      </c>
      <c r="AD51" s="75">
        <f t="shared" si="39"/>
        <v>0</v>
      </c>
      <c r="AE51" s="75">
        <v>0</v>
      </c>
      <c r="AF51" s="75">
        <f t="shared" si="40"/>
        <v>0</v>
      </c>
      <c r="AG51" s="75">
        <v>0</v>
      </c>
      <c r="AH51" s="75">
        <f>AH52+AH57+AH61+AH70</f>
        <v>443.9348575552529</v>
      </c>
      <c r="AI51" s="75">
        <v>0</v>
      </c>
      <c r="AJ51" s="75">
        <v>0</v>
      </c>
      <c r="AK51" s="75">
        <v>0</v>
      </c>
      <c r="AL51" s="75">
        <v>0</v>
      </c>
      <c r="AM51" s="75">
        <f t="shared" si="12"/>
        <v>0</v>
      </c>
      <c r="AN51" s="75">
        <f t="shared" si="13"/>
        <v>443.9348575552529</v>
      </c>
      <c r="AO51" s="75" t="s">
        <v>102</v>
      </c>
      <c r="AP51" s="8"/>
      <c r="AQ51" s="8"/>
    </row>
    <row r="52" spans="1:43" ht="56.25" hidden="1" customHeight="1" x14ac:dyDescent="0.25">
      <c r="A52" s="79" t="s">
        <v>44</v>
      </c>
      <c r="B52" s="80" t="s">
        <v>42</v>
      </c>
      <c r="C52" s="81" t="s">
        <v>104</v>
      </c>
      <c r="D52" s="82" t="s">
        <v>102</v>
      </c>
      <c r="E52" s="75" t="s">
        <v>102</v>
      </c>
      <c r="F52" s="75" t="s">
        <v>102</v>
      </c>
      <c r="G52" s="75" t="s">
        <v>102</v>
      </c>
      <c r="H52" s="75">
        <v>0</v>
      </c>
      <c r="I52" s="75">
        <f t="shared" si="28"/>
        <v>0</v>
      </c>
      <c r="J52" s="75">
        <v>0</v>
      </c>
      <c r="K52" s="75">
        <f t="shared" si="15"/>
        <v>0</v>
      </c>
      <c r="L52" s="75">
        <v>0</v>
      </c>
      <c r="M52" s="75">
        <v>0</v>
      </c>
      <c r="N52" s="75">
        <v>0</v>
      </c>
      <c r="O52" s="75">
        <v>0</v>
      </c>
      <c r="P52" s="76">
        <f t="shared" si="30"/>
        <v>0</v>
      </c>
      <c r="Q52" s="76">
        <f t="shared" si="31"/>
        <v>0</v>
      </c>
      <c r="R52" s="76">
        <f t="shared" si="32"/>
        <v>0</v>
      </c>
      <c r="S52" s="76">
        <f t="shared" si="33"/>
        <v>0</v>
      </c>
      <c r="T52" s="76">
        <f t="shared" si="34"/>
        <v>0</v>
      </c>
      <c r="U52" s="77">
        <v>0</v>
      </c>
      <c r="V52" s="77">
        <v>0</v>
      </c>
      <c r="W52" s="75">
        <v>0</v>
      </c>
      <c r="X52" s="75">
        <f t="shared" si="35"/>
        <v>0</v>
      </c>
      <c r="Y52" s="75">
        <f t="shared" si="36"/>
        <v>0</v>
      </c>
      <c r="Z52" s="75">
        <f t="shared" si="37"/>
        <v>0</v>
      </c>
      <c r="AA52" s="75">
        <v>0</v>
      </c>
      <c r="AB52" s="75">
        <f t="shared" si="38"/>
        <v>0</v>
      </c>
      <c r="AC52" s="75">
        <v>0</v>
      </c>
      <c r="AD52" s="75">
        <f t="shared" si="39"/>
        <v>0</v>
      </c>
      <c r="AE52" s="75">
        <v>0</v>
      </c>
      <c r="AF52" s="75">
        <f t="shared" si="40"/>
        <v>0</v>
      </c>
      <c r="AG52" s="75">
        <v>0</v>
      </c>
      <c r="AH52" s="75">
        <f>AH53+AH59+AH62+AH71</f>
        <v>352.61814316643967</v>
      </c>
      <c r="AI52" s="75">
        <v>0</v>
      </c>
      <c r="AJ52" s="75">
        <v>0</v>
      </c>
      <c r="AK52" s="75">
        <v>0</v>
      </c>
      <c r="AL52" s="75">
        <v>0</v>
      </c>
      <c r="AM52" s="75">
        <f t="shared" si="12"/>
        <v>0</v>
      </c>
      <c r="AN52" s="75">
        <f t="shared" si="13"/>
        <v>352.61814316643967</v>
      </c>
      <c r="AO52" s="75" t="s">
        <v>102</v>
      </c>
      <c r="AP52" s="8"/>
      <c r="AQ52" s="8"/>
    </row>
    <row r="53" spans="1:43" ht="57" hidden="1" customHeight="1" x14ac:dyDescent="0.25">
      <c r="A53" s="79" t="s">
        <v>44</v>
      </c>
      <c r="B53" s="80" t="s">
        <v>45</v>
      </c>
      <c r="C53" s="81" t="s">
        <v>104</v>
      </c>
      <c r="D53" s="82" t="s">
        <v>102</v>
      </c>
      <c r="E53" s="75" t="s">
        <v>102</v>
      </c>
      <c r="F53" s="75" t="s">
        <v>102</v>
      </c>
      <c r="G53" s="75" t="s">
        <v>102</v>
      </c>
      <c r="H53" s="75">
        <v>0</v>
      </c>
      <c r="I53" s="75">
        <f t="shared" si="28"/>
        <v>0</v>
      </c>
      <c r="J53" s="75">
        <v>0</v>
      </c>
      <c r="K53" s="75">
        <f t="shared" si="15"/>
        <v>0</v>
      </c>
      <c r="L53" s="75">
        <v>0</v>
      </c>
      <c r="M53" s="75">
        <v>0</v>
      </c>
      <c r="N53" s="75">
        <v>0</v>
      </c>
      <c r="O53" s="75">
        <v>0</v>
      </c>
      <c r="P53" s="76">
        <f t="shared" si="30"/>
        <v>0</v>
      </c>
      <c r="Q53" s="76">
        <f t="shared" si="31"/>
        <v>0</v>
      </c>
      <c r="R53" s="76">
        <f t="shared" si="32"/>
        <v>0</v>
      </c>
      <c r="S53" s="76">
        <f t="shared" si="33"/>
        <v>0</v>
      </c>
      <c r="T53" s="76">
        <f t="shared" si="34"/>
        <v>0</v>
      </c>
      <c r="U53" s="77">
        <v>0</v>
      </c>
      <c r="V53" s="77">
        <v>0</v>
      </c>
      <c r="W53" s="75">
        <v>0</v>
      </c>
      <c r="X53" s="75">
        <f t="shared" si="35"/>
        <v>0</v>
      </c>
      <c r="Y53" s="75">
        <f t="shared" si="36"/>
        <v>0</v>
      </c>
      <c r="Z53" s="75">
        <f t="shared" si="37"/>
        <v>0</v>
      </c>
      <c r="AA53" s="75">
        <v>0</v>
      </c>
      <c r="AB53" s="75">
        <f t="shared" si="38"/>
        <v>0</v>
      </c>
      <c r="AC53" s="75">
        <v>0</v>
      </c>
      <c r="AD53" s="75">
        <f t="shared" si="39"/>
        <v>0</v>
      </c>
      <c r="AE53" s="75">
        <v>0</v>
      </c>
      <c r="AF53" s="75">
        <f t="shared" si="40"/>
        <v>0</v>
      </c>
      <c r="AG53" s="75">
        <v>0</v>
      </c>
      <c r="AH53" s="75">
        <f>AH54+AH60+AH63+AH72</f>
        <v>158.14113144767518</v>
      </c>
      <c r="AI53" s="75">
        <v>0</v>
      </c>
      <c r="AJ53" s="75">
        <v>0</v>
      </c>
      <c r="AK53" s="75">
        <v>0</v>
      </c>
      <c r="AL53" s="75">
        <v>0</v>
      </c>
      <c r="AM53" s="75">
        <f t="shared" si="12"/>
        <v>0</v>
      </c>
      <c r="AN53" s="75">
        <f t="shared" si="13"/>
        <v>158.14113144767518</v>
      </c>
      <c r="AO53" s="75" t="s">
        <v>102</v>
      </c>
      <c r="AP53" s="8"/>
      <c r="AQ53" s="8"/>
    </row>
    <row r="54" spans="1:43" ht="49.5" customHeight="1" x14ac:dyDescent="0.25">
      <c r="A54" s="79" t="s">
        <v>46</v>
      </c>
      <c r="B54" s="80" t="s">
        <v>47</v>
      </c>
      <c r="C54" s="81" t="s">
        <v>104</v>
      </c>
      <c r="D54" s="82" t="s">
        <v>102</v>
      </c>
      <c r="E54" s="75" t="s">
        <v>102</v>
      </c>
      <c r="F54" s="75" t="s">
        <v>102</v>
      </c>
      <c r="G54" s="75" t="s">
        <v>102</v>
      </c>
      <c r="H54" s="75">
        <f>SUM(H55,H57)</f>
        <v>0.63436494959999989</v>
      </c>
      <c r="I54" s="75">
        <f t="shared" ref="I54:AL54" si="41">SUM(I55,I57)</f>
        <v>0.63436494959999989</v>
      </c>
      <c r="J54" s="75">
        <f t="shared" si="41"/>
        <v>0</v>
      </c>
      <c r="K54" s="75">
        <f t="shared" si="15"/>
        <v>165.90759943304303</v>
      </c>
      <c r="L54" s="75">
        <f t="shared" si="41"/>
        <v>0</v>
      </c>
      <c r="M54" s="75">
        <f t="shared" si="41"/>
        <v>163.04397909304302</v>
      </c>
      <c r="N54" s="75">
        <f t="shared" si="41"/>
        <v>2.8636203400000002</v>
      </c>
      <c r="O54" s="75">
        <f t="shared" si="41"/>
        <v>0</v>
      </c>
      <c r="P54" s="76">
        <f>SUM(P55,P57)</f>
        <v>104.587949480403</v>
      </c>
      <c r="Q54" s="76">
        <f t="shared" si="41"/>
        <v>0.08</v>
      </c>
      <c r="R54" s="76">
        <f t="shared" si="41"/>
        <v>103.396110000403</v>
      </c>
      <c r="S54" s="76">
        <f t="shared" si="41"/>
        <v>1.11183948</v>
      </c>
      <c r="T54" s="76">
        <f t="shared" si="41"/>
        <v>0</v>
      </c>
      <c r="U54" s="77">
        <v>0</v>
      </c>
      <c r="V54" s="77">
        <v>0</v>
      </c>
      <c r="W54" s="75">
        <f t="shared" si="41"/>
        <v>0</v>
      </c>
      <c r="X54" s="75">
        <f t="shared" ref="X54:Z54" si="42">SUM(X55,X57)</f>
        <v>96.512000000000015</v>
      </c>
      <c r="Y54" s="75">
        <f t="shared" si="42"/>
        <v>0</v>
      </c>
      <c r="Z54" s="75">
        <f t="shared" si="42"/>
        <v>48.565412410402828</v>
      </c>
      <c r="AA54" s="75">
        <f t="shared" ref="AA54:AB54" si="43">SUM(AA55,AA57)</f>
        <v>0</v>
      </c>
      <c r="AB54" s="75">
        <f t="shared" si="43"/>
        <v>0</v>
      </c>
      <c r="AC54" s="75">
        <f t="shared" si="41"/>
        <v>63.745232389349994</v>
      </c>
      <c r="AD54" s="75">
        <f t="shared" si="41"/>
        <v>49.912877170000002</v>
      </c>
      <c r="AE54" s="75">
        <f t="shared" si="41"/>
        <v>96.512367043693004</v>
      </c>
      <c r="AF54" s="75">
        <f t="shared" si="41"/>
        <v>48.565412410402828</v>
      </c>
      <c r="AG54" s="75">
        <f t="shared" si="41"/>
        <v>0</v>
      </c>
      <c r="AH54" s="75">
        <f t="shared" si="41"/>
        <v>0</v>
      </c>
      <c r="AI54" s="75">
        <f t="shared" si="41"/>
        <v>0</v>
      </c>
      <c r="AJ54" s="75">
        <f t="shared" si="41"/>
        <v>0</v>
      </c>
      <c r="AK54" s="75">
        <f t="shared" si="41"/>
        <v>0</v>
      </c>
      <c r="AL54" s="75">
        <f t="shared" si="41"/>
        <v>0</v>
      </c>
      <c r="AM54" s="75">
        <f t="shared" si="12"/>
        <v>160.257599433043</v>
      </c>
      <c r="AN54" s="75">
        <f t="shared" si="13"/>
        <v>98.47828958040283</v>
      </c>
      <c r="AO54" s="75" t="s">
        <v>102</v>
      </c>
      <c r="AP54" s="8"/>
      <c r="AQ54" s="8"/>
    </row>
    <row r="55" spans="1:43" ht="46.5" customHeight="1" x14ac:dyDescent="0.25">
      <c r="A55" s="79" t="s">
        <v>48</v>
      </c>
      <c r="B55" s="80" t="s">
        <v>49</v>
      </c>
      <c r="C55" s="81" t="s">
        <v>104</v>
      </c>
      <c r="D55" s="82" t="s">
        <v>102</v>
      </c>
      <c r="E55" s="75" t="s">
        <v>102</v>
      </c>
      <c r="F55" s="75" t="s">
        <v>102</v>
      </c>
      <c r="G55" s="75" t="s">
        <v>102</v>
      </c>
      <c r="H55" s="75">
        <f>SUM(H56)</f>
        <v>0</v>
      </c>
      <c r="I55" s="75">
        <f>SUM(I56)</f>
        <v>0</v>
      </c>
      <c r="J55" s="75">
        <f t="shared" ref="J55:AL55" si="44">SUM(J56)</f>
        <v>0</v>
      </c>
      <c r="K55" s="75">
        <f t="shared" si="15"/>
        <v>162.46236704369301</v>
      </c>
      <c r="L55" s="75">
        <f t="shared" si="44"/>
        <v>0</v>
      </c>
      <c r="M55" s="75">
        <f t="shared" si="44"/>
        <v>162.46236704369301</v>
      </c>
      <c r="N55" s="75">
        <f t="shared" si="44"/>
        <v>0</v>
      </c>
      <c r="O55" s="75">
        <f t="shared" si="44"/>
        <v>0</v>
      </c>
      <c r="P55" s="76">
        <f t="shared" si="44"/>
        <v>102.560629720403</v>
      </c>
      <c r="Q55" s="76">
        <f t="shared" si="44"/>
        <v>0</v>
      </c>
      <c r="R55" s="76">
        <f t="shared" si="44"/>
        <v>102.560629720403</v>
      </c>
      <c r="S55" s="76">
        <f t="shared" si="44"/>
        <v>0</v>
      </c>
      <c r="T55" s="76">
        <f t="shared" si="44"/>
        <v>0</v>
      </c>
      <c r="U55" s="77">
        <v>0</v>
      </c>
      <c r="V55" s="77">
        <v>0</v>
      </c>
      <c r="W55" s="75">
        <f t="shared" si="44"/>
        <v>0</v>
      </c>
      <c r="X55" s="75">
        <f t="shared" si="44"/>
        <v>96.512000000000015</v>
      </c>
      <c r="Y55" s="75">
        <f t="shared" si="44"/>
        <v>0</v>
      </c>
      <c r="Z55" s="75">
        <f t="shared" si="44"/>
        <v>48.565412410402828</v>
      </c>
      <c r="AA55" s="75">
        <f t="shared" si="44"/>
        <v>0</v>
      </c>
      <c r="AB55" s="75">
        <f t="shared" si="44"/>
        <v>0</v>
      </c>
      <c r="AC55" s="75">
        <f t="shared" si="44"/>
        <v>60.3</v>
      </c>
      <c r="AD55" s="75">
        <f t="shared" si="44"/>
        <v>47.885557310000003</v>
      </c>
      <c r="AE55" s="75">
        <f t="shared" si="44"/>
        <v>96.512367043693004</v>
      </c>
      <c r="AF55" s="75">
        <f t="shared" si="44"/>
        <v>48.565412410402828</v>
      </c>
      <c r="AG55" s="75">
        <f t="shared" si="44"/>
        <v>0</v>
      </c>
      <c r="AH55" s="75">
        <f t="shared" si="44"/>
        <v>0</v>
      </c>
      <c r="AI55" s="75">
        <f t="shared" si="44"/>
        <v>0</v>
      </c>
      <c r="AJ55" s="75">
        <f t="shared" si="44"/>
        <v>0</v>
      </c>
      <c r="AK55" s="75">
        <f t="shared" si="44"/>
        <v>0</v>
      </c>
      <c r="AL55" s="75">
        <f t="shared" si="44"/>
        <v>0</v>
      </c>
      <c r="AM55" s="75">
        <f t="shared" si="12"/>
        <v>156.812367043693</v>
      </c>
      <c r="AN55" s="75">
        <f t="shared" si="13"/>
        <v>96.450969720402838</v>
      </c>
      <c r="AO55" s="75" t="s">
        <v>102</v>
      </c>
      <c r="AP55" s="8"/>
      <c r="AQ55" s="8"/>
    </row>
    <row r="56" spans="1:43" ht="36.75" customHeight="1" x14ac:dyDescent="0.25">
      <c r="A56" s="83" t="s">
        <v>127</v>
      </c>
      <c r="B56" s="84" t="s">
        <v>267</v>
      </c>
      <c r="C56" s="85" t="s">
        <v>179</v>
      </c>
      <c r="D56" s="82" t="s">
        <v>270</v>
      </c>
      <c r="E56" s="82">
        <v>2019</v>
      </c>
      <c r="F56" s="82">
        <v>2021</v>
      </c>
      <c r="G56" s="82">
        <v>2021</v>
      </c>
      <c r="H56" s="75" t="s">
        <v>102</v>
      </c>
      <c r="I56" s="75" t="s">
        <v>102</v>
      </c>
      <c r="J56" s="75">
        <v>0</v>
      </c>
      <c r="K56" s="75">
        <f>SUM(L56:O56)</f>
        <v>162.46236704369301</v>
      </c>
      <c r="L56" s="75">
        <v>0</v>
      </c>
      <c r="M56" s="75">
        <v>162.46236704369301</v>
      </c>
      <c r="N56" s="75">
        <v>0</v>
      </c>
      <c r="O56" s="75">
        <v>0</v>
      </c>
      <c r="P56" s="76">
        <f t="shared" ref="P56" si="45">SUM(Q56:T56)</f>
        <v>102.560629720403</v>
      </c>
      <c r="Q56" s="76">
        <f>L56</f>
        <v>0</v>
      </c>
      <c r="R56" s="76">
        <v>102.560629720403</v>
      </c>
      <c r="S56" s="76">
        <f>N56</f>
        <v>0</v>
      </c>
      <c r="T56" s="76">
        <f>O56</f>
        <v>0</v>
      </c>
      <c r="U56" s="77">
        <v>0</v>
      </c>
      <c r="V56" s="77">
        <v>0</v>
      </c>
      <c r="W56" s="75">
        <v>0</v>
      </c>
      <c r="X56" s="75">
        <v>96.512000000000015</v>
      </c>
      <c r="Y56" s="75" t="s">
        <v>102</v>
      </c>
      <c r="Z56" s="75">
        <v>48.565412410402828</v>
      </c>
      <c r="AA56" s="75">
        <v>0</v>
      </c>
      <c r="AB56" s="75">
        <v>0</v>
      </c>
      <c r="AC56" s="75">
        <v>60.3</v>
      </c>
      <c r="AD56" s="75">
        <v>47.885557310000003</v>
      </c>
      <c r="AE56" s="75">
        <v>96.512367043693004</v>
      </c>
      <c r="AF56" s="75">
        <v>48.565412410402828</v>
      </c>
      <c r="AG56" s="75">
        <v>0</v>
      </c>
      <c r="AH56" s="75">
        <v>0</v>
      </c>
      <c r="AI56" s="75">
        <v>0</v>
      </c>
      <c r="AJ56" s="75">
        <v>0</v>
      </c>
      <c r="AK56" s="75">
        <v>0</v>
      </c>
      <c r="AL56" s="75">
        <v>0</v>
      </c>
      <c r="AM56" s="75">
        <f t="shared" si="12"/>
        <v>156.812367043693</v>
      </c>
      <c r="AN56" s="75">
        <f t="shared" si="13"/>
        <v>96.450969720402838</v>
      </c>
      <c r="AO56" s="86" t="s">
        <v>125</v>
      </c>
      <c r="AP56" s="8"/>
      <c r="AQ56" s="8"/>
    </row>
    <row r="57" spans="1:43" ht="50.25" customHeight="1" x14ac:dyDescent="0.25">
      <c r="A57" s="79" t="s">
        <v>50</v>
      </c>
      <c r="B57" s="80" t="s">
        <v>51</v>
      </c>
      <c r="C57" s="81" t="s">
        <v>102</v>
      </c>
      <c r="D57" s="82" t="s">
        <v>102</v>
      </c>
      <c r="E57" s="75" t="s">
        <v>102</v>
      </c>
      <c r="F57" s="75" t="s">
        <v>102</v>
      </c>
      <c r="G57" s="75" t="s">
        <v>102</v>
      </c>
      <c r="H57" s="75">
        <f>SUM(H58)</f>
        <v>0.63436494959999989</v>
      </c>
      <c r="I57" s="75">
        <f t="shared" ref="I57:AL57" si="46">SUM(I58)</f>
        <v>0.63436494959999989</v>
      </c>
      <c r="J57" s="75">
        <f t="shared" si="46"/>
        <v>0</v>
      </c>
      <c r="K57" s="75">
        <f t="shared" si="15"/>
        <v>3.4452323893500001</v>
      </c>
      <c r="L57" s="75">
        <f t="shared" si="46"/>
        <v>0</v>
      </c>
      <c r="M57" s="75">
        <f t="shared" si="46"/>
        <v>0.58161204934999999</v>
      </c>
      <c r="N57" s="75">
        <f t="shared" si="46"/>
        <v>2.8636203400000002</v>
      </c>
      <c r="O57" s="75">
        <f t="shared" si="46"/>
        <v>0</v>
      </c>
      <c r="P57" s="76">
        <f t="shared" si="46"/>
        <v>2.0273197600000001</v>
      </c>
      <c r="Q57" s="76">
        <f t="shared" si="46"/>
        <v>0.08</v>
      </c>
      <c r="R57" s="76">
        <f t="shared" si="46"/>
        <v>0.83548027999999996</v>
      </c>
      <c r="S57" s="76">
        <f t="shared" si="46"/>
        <v>1.11183948</v>
      </c>
      <c r="T57" s="76">
        <f t="shared" si="46"/>
        <v>0</v>
      </c>
      <c r="U57" s="77">
        <v>0</v>
      </c>
      <c r="V57" s="77">
        <v>0</v>
      </c>
      <c r="W57" s="75">
        <f t="shared" si="46"/>
        <v>0</v>
      </c>
      <c r="X57" s="75">
        <f t="shared" si="46"/>
        <v>0</v>
      </c>
      <c r="Y57" s="75">
        <f t="shared" si="46"/>
        <v>0</v>
      </c>
      <c r="Z57" s="75">
        <f t="shared" si="46"/>
        <v>0</v>
      </c>
      <c r="AA57" s="75">
        <f t="shared" si="46"/>
        <v>0</v>
      </c>
      <c r="AB57" s="75">
        <f t="shared" si="46"/>
        <v>0</v>
      </c>
      <c r="AC57" s="75">
        <f t="shared" si="46"/>
        <v>3.4452323893500001</v>
      </c>
      <c r="AD57" s="75">
        <f t="shared" si="46"/>
        <v>2.02731986</v>
      </c>
      <c r="AE57" s="75">
        <f t="shared" si="46"/>
        <v>0</v>
      </c>
      <c r="AF57" s="75">
        <f t="shared" si="46"/>
        <v>0</v>
      </c>
      <c r="AG57" s="75">
        <f t="shared" si="46"/>
        <v>0</v>
      </c>
      <c r="AH57" s="75">
        <f t="shared" si="46"/>
        <v>0</v>
      </c>
      <c r="AI57" s="75">
        <f t="shared" si="46"/>
        <v>0</v>
      </c>
      <c r="AJ57" s="75">
        <f t="shared" si="46"/>
        <v>0</v>
      </c>
      <c r="AK57" s="75">
        <f t="shared" si="46"/>
        <v>0</v>
      </c>
      <c r="AL57" s="75">
        <f t="shared" si="46"/>
        <v>0</v>
      </c>
      <c r="AM57" s="75">
        <f t="shared" si="12"/>
        <v>3.4452323893500001</v>
      </c>
      <c r="AN57" s="75">
        <f t="shared" si="13"/>
        <v>2.02731986</v>
      </c>
      <c r="AO57" s="75" t="s">
        <v>102</v>
      </c>
      <c r="AP57" s="8"/>
      <c r="AQ57" s="8"/>
    </row>
    <row r="58" spans="1:43" ht="37.5" customHeight="1" x14ac:dyDescent="0.25">
      <c r="A58" s="88" t="s">
        <v>237</v>
      </c>
      <c r="B58" s="89" t="s">
        <v>274</v>
      </c>
      <c r="C58" s="88" t="s">
        <v>238</v>
      </c>
      <c r="D58" s="82" t="s">
        <v>271</v>
      </c>
      <c r="E58" s="82">
        <v>2020</v>
      </c>
      <c r="F58" s="82">
        <v>2020</v>
      </c>
      <c r="G58" s="82">
        <v>2020</v>
      </c>
      <c r="H58" s="75">
        <v>0.63436494959999989</v>
      </c>
      <c r="I58" s="76">
        <v>0.63436494959999989</v>
      </c>
      <c r="J58" s="75">
        <v>0</v>
      </c>
      <c r="K58" s="75">
        <f t="shared" si="15"/>
        <v>3.4452323893500001</v>
      </c>
      <c r="L58" s="75">
        <v>0</v>
      </c>
      <c r="M58" s="75">
        <v>0.58161204934999999</v>
      </c>
      <c r="N58" s="75">
        <v>2.8636203400000002</v>
      </c>
      <c r="O58" s="75">
        <v>0</v>
      </c>
      <c r="P58" s="76">
        <f t="shared" ref="P58" si="47">SUM(Q58:T58)</f>
        <v>2.0273197600000001</v>
      </c>
      <c r="Q58" s="76">
        <v>0.08</v>
      </c>
      <c r="R58" s="76">
        <v>0.83548027999999996</v>
      </c>
      <c r="S58" s="76">
        <v>1.11183948</v>
      </c>
      <c r="T58" s="76">
        <v>0</v>
      </c>
      <c r="U58" s="77">
        <v>0</v>
      </c>
      <c r="V58" s="77">
        <v>0</v>
      </c>
      <c r="W58" s="75">
        <v>0</v>
      </c>
      <c r="X58" s="75">
        <v>0</v>
      </c>
      <c r="Y58" s="75" t="s">
        <v>102</v>
      </c>
      <c r="Z58" s="75">
        <f>T58</f>
        <v>0</v>
      </c>
      <c r="AA58" s="75">
        <v>0</v>
      </c>
      <c r="AB58" s="75">
        <v>0</v>
      </c>
      <c r="AC58" s="75">
        <v>3.4452323893500001</v>
      </c>
      <c r="AD58" s="75">
        <v>2.02731986</v>
      </c>
      <c r="AE58" s="75">
        <v>0</v>
      </c>
      <c r="AF58" s="75">
        <v>0</v>
      </c>
      <c r="AG58" s="75">
        <v>0</v>
      </c>
      <c r="AH58" s="75">
        <f>AG58</f>
        <v>0</v>
      </c>
      <c r="AI58" s="75">
        <v>0</v>
      </c>
      <c r="AJ58" s="75">
        <v>0</v>
      </c>
      <c r="AK58" s="75">
        <v>0</v>
      </c>
      <c r="AL58" s="75">
        <v>0</v>
      </c>
      <c r="AM58" s="75">
        <f t="shared" si="12"/>
        <v>3.4452323893500001</v>
      </c>
      <c r="AN58" s="75">
        <f t="shared" si="13"/>
        <v>2.02731986</v>
      </c>
      <c r="AO58" s="86"/>
      <c r="AP58" s="8"/>
      <c r="AQ58" s="8"/>
    </row>
    <row r="59" spans="1:43" x14ac:dyDescent="0.25">
      <c r="A59" s="79" t="s">
        <v>52</v>
      </c>
      <c r="B59" s="80" t="s">
        <v>53</v>
      </c>
      <c r="C59" s="81" t="s">
        <v>104</v>
      </c>
      <c r="D59" s="82" t="s">
        <v>102</v>
      </c>
      <c r="E59" s="75" t="s">
        <v>102</v>
      </c>
      <c r="F59" s="75" t="s">
        <v>102</v>
      </c>
      <c r="G59" s="75" t="s">
        <v>102</v>
      </c>
      <c r="H59" s="76">
        <f>H60+H82+H93+H102</f>
        <v>74.992227171183472</v>
      </c>
      <c r="I59" s="76">
        <f t="shared" ref="I59:AL59" si="48">I60+I82+I93+I102</f>
        <v>76.751781543783068</v>
      </c>
      <c r="J59" s="76">
        <f t="shared" si="48"/>
        <v>0</v>
      </c>
      <c r="K59" s="75">
        <f t="shared" si="15"/>
        <v>468.86719968043656</v>
      </c>
      <c r="L59" s="76">
        <f t="shared" si="48"/>
        <v>13.871879659411105</v>
      </c>
      <c r="M59" s="76">
        <f t="shared" si="48"/>
        <v>124.87171058852903</v>
      </c>
      <c r="N59" s="76">
        <f t="shared" si="48"/>
        <v>330.12360943249644</v>
      </c>
      <c r="O59" s="76">
        <f t="shared" si="48"/>
        <v>0</v>
      </c>
      <c r="P59" s="76">
        <f>P60+P82+P93+P102</f>
        <v>494.31501323664594</v>
      </c>
      <c r="Q59" s="76">
        <f t="shared" si="48"/>
        <v>10.455964217011104</v>
      </c>
      <c r="R59" s="76">
        <f t="shared" si="48"/>
        <v>132.48376577089522</v>
      </c>
      <c r="S59" s="76">
        <f t="shared" si="48"/>
        <v>351.37528324873966</v>
      </c>
      <c r="T59" s="76">
        <f t="shared" si="48"/>
        <v>0</v>
      </c>
      <c r="U59" s="77">
        <v>0</v>
      </c>
      <c r="V59" s="77">
        <v>0</v>
      </c>
      <c r="W59" s="76">
        <f t="shared" si="48"/>
        <v>57.596650998462763</v>
      </c>
      <c r="X59" s="75">
        <f t="shared" ref="X59:Z59" si="49">X60+X82+X93+X102</f>
        <v>364.94777079936654</v>
      </c>
      <c r="Y59" s="75">
        <f t="shared" si="49"/>
        <v>59.419270991062362</v>
      </c>
      <c r="Z59" s="75">
        <f t="shared" si="49"/>
        <v>390.12446684602941</v>
      </c>
      <c r="AA59" s="75">
        <f t="shared" ref="AA59:AB59" si="50">AA60+AA82+AA93+AA102</f>
        <v>0</v>
      </c>
      <c r="AB59" s="75">
        <f t="shared" si="50"/>
        <v>0</v>
      </c>
      <c r="AC59" s="75">
        <f t="shared" si="48"/>
        <v>99.730875272956041</v>
      </c>
      <c r="AD59" s="75">
        <f t="shared" si="48"/>
        <v>101.75333169999999</v>
      </c>
      <c r="AE59" s="75">
        <f t="shared" si="48"/>
        <v>45.344188153539349</v>
      </c>
      <c r="AF59" s="75">
        <f t="shared" si="48"/>
        <v>70.520884200202204</v>
      </c>
      <c r="AG59" s="75">
        <f t="shared" si="48"/>
        <v>130.65071438881324</v>
      </c>
      <c r="AH59" s="75">
        <f t="shared" si="48"/>
        <v>130.65071438881324</v>
      </c>
      <c r="AI59" s="75">
        <f t="shared" si="48"/>
        <v>86.037539091711494</v>
      </c>
      <c r="AJ59" s="75">
        <f t="shared" si="48"/>
        <v>86.037539091711494</v>
      </c>
      <c r="AK59" s="75">
        <f t="shared" si="48"/>
        <v>102.91532916530244</v>
      </c>
      <c r="AL59" s="75">
        <f t="shared" si="48"/>
        <v>102.91532916530244</v>
      </c>
      <c r="AM59" s="75">
        <f t="shared" si="12"/>
        <v>464.67864607232252</v>
      </c>
      <c r="AN59" s="75">
        <f t="shared" si="13"/>
        <v>491.87779854602934</v>
      </c>
      <c r="AO59" s="90" t="s">
        <v>102</v>
      </c>
      <c r="AP59" s="8"/>
      <c r="AQ59" s="8"/>
    </row>
    <row r="60" spans="1:43" ht="49.5" customHeight="1" x14ac:dyDescent="0.25">
      <c r="A60" s="79" t="s">
        <v>54</v>
      </c>
      <c r="B60" s="80" t="s">
        <v>55</v>
      </c>
      <c r="C60" s="81" t="s">
        <v>104</v>
      </c>
      <c r="D60" s="82" t="s">
        <v>102</v>
      </c>
      <c r="E60" s="75" t="s">
        <v>102</v>
      </c>
      <c r="F60" s="75" t="s">
        <v>102</v>
      </c>
      <c r="G60" s="75" t="s">
        <v>102</v>
      </c>
      <c r="H60" s="76">
        <f>H61+H77</f>
        <v>71.086594401380012</v>
      </c>
      <c r="I60" s="76">
        <f t="shared" ref="I60:AL60" si="51">I61+I77</f>
        <v>71.896411393979605</v>
      </c>
      <c r="J60" s="76">
        <f t="shared" si="51"/>
        <v>0</v>
      </c>
      <c r="K60" s="75">
        <f t="shared" si="15"/>
        <v>439.68708058170841</v>
      </c>
      <c r="L60" s="76">
        <f t="shared" si="51"/>
        <v>12.835464550436203</v>
      </c>
      <c r="M60" s="76">
        <f t="shared" si="51"/>
        <v>116.85268287173167</v>
      </c>
      <c r="N60" s="76">
        <f t="shared" si="51"/>
        <v>309.99893315954051</v>
      </c>
      <c r="O60" s="76">
        <f t="shared" si="51"/>
        <v>0</v>
      </c>
      <c r="P60" s="76">
        <f>P61+P77</f>
        <v>453.9159726956442</v>
      </c>
      <c r="Q60" s="76">
        <f t="shared" si="51"/>
        <v>8.8915986060362009</v>
      </c>
      <c r="R60" s="76">
        <f t="shared" si="51"/>
        <v>120.47882643563233</v>
      </c>
      <c r="S60" s="76">
        <f t="shared" si="51"/>
        <v>324.54554765397575</v>
      </c>
      <c r="T60" s="76">
        <f t="shared" si="51"/>
        <v>0</v>
      </c>
      <c r="U60" s="77">
        <v>0</v>
      </c>
      <c r="V60" s="77">
        <v>0</v>
      </c>
      <c r="W60" s="76">
        <f t="shared" si="51"/>
        <v>56.379202029119384</v>
      </c>
      <c r="X60" s="75">
        <f t="shared" ref="X60:Z60" si="52">X61+X77</f>
        <v>355.02315520158129</v>
      </c>
      <c r="Y60" s="75">
        <f t="shared" si="52"/>
        <v>57.189019021718984</v>
      </c>
      <c r="Z60" s="75">
        <f t="shared" si="52"/>
        <v>370.48877124824418</v>
      </c>
      <c r="AA60" s="75">
        <f t="shared" ref="AA60:AB60" si="53">AA61+AA77</f>
        <v>0</v>
      </c>
      <c r="AB60" s="75">
        <f t="shared" si="53"/>
        <v>0</v>
      </c>
      <c r="AC60" s="75">
        <f t="shared" si="51"/>
        <v>80.475371772013105</v>
      </c>
      <c r="AD60" s="75">
        <f t="shared" si="51"/>
        <v>80.989986639999998</v>
      </c>
      <c r="AE60" s="75">
        <f t="shared" si="51"/>
        <v>45.344188153539349</v>
      </c>
      <c r="AF60" s="75">
        <f t="shared" si="51"/>
        <v>60.809804200202201</v>
      </c>
      <c r="AG60" s="75">
        <f t="shared" si="51"/>
        <v>130.65071438881324</v>
      </c>
      <c r="AH60" s="75">
        <f t="shared" si="51"/>
        <v>130.65071438881324</v>
      </c>
      <c r="AI60" s="75">
        <f t="shared" si="51"/>
        <v>76.112923493926246</v>
      </c>
      <c r="AJ60" s="75">
        <f t="shared" si="51"/>
        <v>76.112923493926246</v>
      </c>
      <c r="AK60" s="75">
        <f t="shared" si="51"/>
        <v>102.91532916530244</v>
      </c>
      <c r="AL60" s="75">
        <f t="shared" si="51"/>
        <v>102.91532916530244</v>
      </c>
      <c r="AM60" s="75">
        <f t="shared" si="12"/>
        <v>435.49852697359438</v>
      </c>
      <c r="AN60" s="75">
        <f t="shared" si="13"/>
        <v>451.4787578882441</v>
      </c>
      <c r="AO60" s="90" t="s">
        <v>102</v>
      </c>
      <c r="AP60" s="8"/>
      <c r="AQ60" s="8"/>
    </row>
    <row r="61" spans="1:43" ht="30" customHeight="1" x14ac:dyDescent="0.25">
      <c r="A61" s="79" t="s">
        <v>56</v>
      </c>
      <c r="B61" s="80" t="s">
        <v>57</v>
      </c>
      <c r="C61" s="81" t="s">
        <v>104</v>
      </c>
      <c r="D61" s="82" t="s">
        <v>102</v>
      </c>
      <c r="E61" s="75" t="s">
        <v>102</v>
      </c>
      <c r="F61" s="75" t="s">
        <v>102</v>
      </c>
      <c r="G61" s="75" t="s">
        <v>102</v>
      </c>
      <c r="H61" s="76">
        <f>SUM(H62:H76)</f>
        <v>68.208329058490492</v>
      </c>
      <c r="I61" s="76">
        <f t="shared" ref="I61:AL61" si="54">SUM(I62:I76)</f>
        <v>69.018146051090085</v>
      </c>
      <c r="J61" s="76">
        <f t="shared" si="54"/>
        <v>0</v>
      </c>
      <c r="K61" s="75">
        <f t="shared" si="15"/>
        <v>390.38989191452737</v>
      </c>
      <c r="L61" s="76">
        <v>8.9657804860362003</v>
      </c>
      <c r="M61" s="76">
        <f t="shared" si="54"/>
        <v>74.296936212950683</v>
      </c>
      <c r="N61" s="76">
        <f t="shared" si="54"/>
        <v>307.12717521554049</v>
      </c>
      <c r="O61" s="76">
        <f t="shared" si="54"/>
        <v>0</v>
      </c>
      <c r="P61" s="76">
        <f>SUM(P62:P76)</f>
        <v>406.73109304074421</v>
      </c>
      <c r="Q61" s="76">
        <f t="shared" si="54"/>
        <v>7.5087137560362001</v>
      </c>
      <c r="R61" s="76">
        <f t="shared" si="54"/>
        <v>77.379166660732324</v>
      </c>
      <c r="S61" s="76">
        <f t="shared" si="54"/>
        <v>321.84321262397572</v>
      </c>
      <c r="T61" s="76">
        <f t="shared" si="54"/>
        <v>0</v>
      </c>
      <c r="U61" s="77">
        <v>0</v>
      </c>
      <c r="V61" s="77">
        <v>0</v>
      </c>
      <c r="W61" s="76">
        <f t="shared" si="54"/>
        <v>54.275202029119384</v>
      </c>
      <c r="X61" s="75">
        <f t="shared" ref="X61:Z61" si="55">SUM(X62:X76)</f>
        <v>315.05315520158132</v>
      </c>
      <c r="Y61" s="75">
        <f t="shared" si="55"/>
        <v>55.085019021718985</v>
      </c>
      <c r="Z61" s="75">
        <f t="shared" si="55"/>
        <v>327.51876183074415</v>
      </c>
      <c r="AA61" s="75">
        <f t="shared" ref="AA61:AB61" si="56">SUM(AA62:AA76)</f>
        <v>0</v>
      </c>
      <c r="AB61" s="75">
        <f t="shared" si="56"/>
        <v>0</v>
      </c>
      <c r="AC61" s="75">
        <f t="shared" si="54"/>
        <v>71.430195875446103</v>
      </c>
      <c r="AD61" s="75">
        <f t="shared" si="54"/>
        <v>77.05800121</v>
      </c>
      <c r="AE61" s="75">
        <f t="shared" si="54"/>
        <v>44.708188153539346</v>
      </c>
      <c r="AF61" s="75">
        <f t="shared" si="54"/>
        <v>57.173794782702203</v>
      </c>
      <c r="AG61" s="75">
        <f t="shared" si="54"/>
        <v>91.316714388813239</v>
      </c>
      <c r="AH61" s="75">
        <f t="shared" si="54"/>
        <v>91.316714388813239</v>
      </c>
      <c r="AI61" s="75">
        <f t="shared" si="54"/>
        <v>76.112923493926246</v>
      </c>
      <c r="AJ61" s="75">
        <f t="shared" si="54"/>
        <v>76.112923493926246</v>
      </c>
      <c r="AK61" s="75">
        <f t="shared" si="54"/>
        <v>102.91532916530244</v>
      </c>
      <c r="AL61" s="75">
        <f t="shared" si="54"/>
        <v>102.91532916530244</v>
      </c>
      <c r="AM61" s="75">
        <f t="shared" si="12"/>
        <v>386.48335107702735</v>
      </c>
      <c r="AN61" s="75">
        <f t="shared" si="13"/>
        <v>404.57676304074414</v>
      </c>
      <c r="AO61" s="90" t="s">
        <v>102</v>
      </c>
      <c r="AP61" s="8"/>
      <c r="AQ61" s="8"/>
    </row>
    <row r="62" spans="1:43" ht="31.5" x14ac:dyDescent="0.25">
      <c r="A62" s="83" t="s">
        <v>105</v>
      </c>
      <c r="B62" s="84" t="s">
        <v>216</v>
      </c>
      <c r="C62" s="85" t="s">
        <v>223</v>
      </c>
      <c r="D62" s="82" t="s">
        <v>111</v>
      </c>
      <c r="E62" s="82">
        <v>2022</v>
      </c>
      <c r="F62" s="82">
        <v>2022</v>
      </c>
      <c r="G62" s="82">
        <v>2022</v>
      </c>
      <c r="H62" s="75">
        <v>4.5308180329674999</v>
      </c>
      <c r="I62" s="76">
        <v>4.5308180329674999</v>
      </c>
      <c r="J62" s="75">
        <v>0</v>
      </c>
      <c r="K62" s="75">
        <f t="shared" si="15"/>
        <v>26.780410593649801</v>
      </c>
      <c r="L62" s="75">
        <v>0</v>
      </c>
      <c r="M62" s="75">
        <v>3.9953697171923999</v>
      </c>
      <c r="N62" s="75">
        <v>22.785040876457401</v>
      </c>
      <c r="O62" s="75">
        <v>0</v>
      </c>
      <c r="P62" s="76">
        <f t="shared" ref="P62:P81" si="57">SUM(Q62:T62)</f>
        <v>26.780410593649801</v>
      </c>
      <c r="Q62" s="76">
        <f t="shared" ref="Q62:T67" si="58">L62</f>
        <v>0</v>
      </c>
      <c r="R62" s="76">
        <f t="shared" si="58"/>
        <v>3.9953697171923999</v>
      </c>
      <c r="S62" s="76">
        <f t="shared" si="58"/>
        <v>22.785040876457401</v>
      </c>
      <c r="T62" s="76">
        <f t="shared" si="58"/>
        <v>0</v>
      </c>
      <c r="U62" s="77">
        <v>0</v>
      </c>
      <c r="V62" s="77">
        <v>0</v>
      </c>
      <c r="W62" s="75">
        <v>4.5308180329674999</v>
      </c>
      <c r="X62" s="75">
        <v>26.780410593649801</v>
      </c>
      <c r="Y62" s="75">
        <f t="shared" ref="Y62:Z67" si="59">W62</f>
        <v>4.5308180329674999</v>
      </c>
      <c r="Z62" s="75">
        <v>26.780410593649801</v>
      </c>
      <c r="AA62" s="75">
        <v>0</v>
      </c>
      <c r="AB62" s="75">
        <f t="shared" ref="AB62:AB67" si="60">AA62</f>
        <v>0</v>
      </c>
      <c r="AC62" s="75">
        <v>0</v>
      </c>
      <c r="AD62" s="75">
        <f t="shared" si="39"/>
        <v>0</v>
      </c>
      <c r="AE62" s="75">
        <v>0</v>
      </c>
      <c r="AF62" s="75">
        <f t="shared" si="40"/>
        <v>0</v>
      </c>
      <c r="AG62" s="75">
        <v>26.780410593649801</v>
      </c>
      <c r="AH62" s="75">
        <f>AG62</f>
        <v>26.780410593649801</v>
      </c>
      <c r="AI62" s="75">
        <v>0</v>
      </c>
      <c r="AJ62" s="75">
        <v>0</v>
      </c>
      <c r="AK62" s="75">
        <v>0</v>
      </c>
      <c r="AL62" s="75">
        <v>0</v>
      </c>
      <c r="AM62" s="75">
        <v>26.780410593649801</v>
      </c>
      <c r="AN62" s="75">
        <f>AD62+AF62+AH62+AJ62+AL62</f>
        <v>26.780410593649801</v>
      </c>
      <c r="AO62" s="91"/>
      <c r="AP62" s="8"/>
      <c r="AQ62" s="8"/>
    </row>
    <row r="63" spans="1:43" ht="31.5" x14ac:dyDescent="0.25">
      <c r="A63" s="83" t="s">
        <v>106</v>
      </c>
      <c r="B63" s="84" t="s">
        <v>217</v>
      </c>
      <c r="C63" s="85" t="s">
        <v>224</v>
      </c>
      <c r="D63" s="82" t="s">
        <v>111</v>
      </c>
      <c r="E63" s="82">
        <v>2023</v>
      </c>
      <c r="F63" s="82">
        <v>2023</v>
      </c>
      <c r="G63" s="82">
        <v>2023</v>
      </c>
      <c r="H63" s="75">
        <v>2.9621272718200005</v>
      </c>
      <c r="I63" s="76">
        <v>2.9621272718200005</v>
      </c>
      <c r="J63" s="75">
        <v>0</v>
      </c>
      <c r="K63" s="75">
        <f t="shared" si="15"/>
        <v>17.861441483847809</v>
      </c>
      <c r="L63" s="75">
        <v>0</v>
      </c>
      <c r="M63" s="75">
        <v>3.0701117976583099</v>
      </c>
      <c r="N63" s="75">
        <v>14.791329686189499</v>
      </c>
      <c r="O63" s="75">
        <v>0</v>
      </c>
      <c r="P63" s="76">
        <f t="shared" si="57"/>
        <v>17.861441483847809</v>
      </c>
      <c r="Q63" s="76">
        <f t="shared" si="58"/>
        <v>0</v>
      </c>
      <c r="R63" s="76">
        <f t="shared" si="58"/>
        <v>3.0701117976583099</v>
      </c>
      <c r="S63" s="76">
        <f t="shared" si="58"/>
        <v>14.791329686189499</v>
      </c>
      <c r="T63" s="76">
        <f t="shared" si="58"/>
        <v>0</v>
      </c>
      <c r="U63" s="77">
        <v>0</v>
      </c>
      <c r="V63" s="77">
        <v>0</v>
      </c>
      <c r="W63" s="75">
        <v>2.9621272718200005</v>
      </c>
      <c r="X63" s="75">
        <v>17.861441483847809</v>
      </c>
      <c r="Y63" s="75">
        <f t="shared" si="59"/>
        <v>2.9621272718200005</v>
      </c>
      <c r="Z63" s="75">
        <f t="shared" si="59"/>
        <v>17.861441483847809</v>
      </c>
      <c r="AA63" s="75">
        <v>0</v>
      </c>
      <c r="AB63" s="75">
        <f t="shared" si="60"/>
        <v>0</v>
      </c>
      <c r="AC63" s="75">
        <v>0</v>
      </c>
      <c r="AD63" s="75">
        <f t="shared" si="39"/>
        <v>0</v>
      </c>
      <c r="AE63" s="75">
        <v>0</v>
      </c>
      <c r="AF63" s="75">
        <f t="shared" si="40"/>
        <v>0</v>
      </c>
      <c r="AG63" s="75">
        <v>0</v>
      </c>
      <c r="AH63" s="75">
        <f>AG63</f>
        <v>0</v>
      </c>
      <c r="AI63" s="75">
        <v>17.861441483847809</v>
      </c>
      <c r="AJ63" s="75">
        <v>17.861441483847809</v>
      </c>
      <c r="AK63" s="75">
        <v>0</v>
      </c>
      <c r="AL63" s="75">
        <v>0</v>
      </c>
      <c r="AM63" s="75">
        <f t="shared" si="12"/>
        <v>17.861441483847809</v>
      </c>
      <c r="AN63" s="75">
        <f t="shared" si="13"/>
        <v>17.861441483847809</v>
      </c>
      <c r="AO63" s="91"/>
      <c r="AP63" s="8"/>
      <c r="AQ63" s="8"/>
    </row>
    <row r="64" spans="1:43" ht="31.5" x14ac:dyDescent="0.25">
      <c r="A64" s="83" t="s">
        <v>107</v>
      </c>
      <c r="B64" s="84" t="s">
        <v>218</v>
      </c>
      <c r="C64" s="85" t="s">
        <v>225</v>
      </c>
      <c r="D64" s="82" t="s">
        <v>111</v>
      </c>
      <c r="E64" s="82">
        <v>2024</v>
      </c>
      <c r="F64" s="82">
        <v>2024</v>
      </c>
      <c r="G64" s="82">
        <v>2024</v>
      </c>
      <c r="H64" s="75">
        <v>4.0684599541250002</v>
      </c>
      <c r="I64" s="76">
        <v>4.0684599541250002</v>
      </c>
      <c r="J64" s="75">
        <v>0</v>
      </c>
      <c r="K64" s="75">
        <f t="shared" si="15"/>
        <v>15.2310630792574</v>
      </c>
      <c r="L64" s="75">
        <v>0</v>
      </c>
      <c r="M64" s="75">
        <v>2.8900404244523998</v>
      </c>
      <c r="N64" s="75">
        <v>12.341022654805</v>
      </c>
      <c r="O64" s="75">
        <v>0</v>
      </c>
      <c r="P64" s="76">
        <f t="shared" si="57"/>
        <v>15.2310630792574</v>
      </c>
      <c r="Q64" s="76">
        <f t="shared" si="58"/>
        <v>0</v>
      </c>
      <c r="R64" s="76">
        <f t="shared" si="58"/>
        <v>2.8900404244523998</v>
      </c>
      <c r="S64" s="76">
        <f t="shared" si="58"/>
        <v>12.341022654805</v>
      </c>
      <c r="T64" s="76">
        <f t="shared" si="58"/>
        <v>0</v>
      </c>
      <c r="U64" s="77">
        <v>0</v>
      </c>
      <c r="V64" s="77">
        <v>0</v>
      </c>
      <c r="W64" s="75">
        <v>4.0684599541250002</v>
      </c>
      <c r="X64" s="75">
        <v>15.2310630792574</v>
      </c>
      <c r="Y64" s="75">
        <f t="shared" si="59"/>
        <v>4.0684599541250002</v>
      </c>
      <c r="Z64" s="75">
        <f t="shared" si="59"/>
        <v>15.2310630792574</v>
      </c>
      <c r="AA64" s="75">
        <v>0</v>
      </c>
      <c r="AB64" s="75">
        <f t="shared" si="60"/>
        <v>0</v>
      </c>
      <c r="AC64" s="75">
        <v>0</v>
      </c>
      <c r="AD64" s="75">
        <f t="shared" si="39"/>
        <v>0</v>
      </c>
      <c r="AE64" s="75">
        <v>0</v>
      </c>
      <c r="AF64" s="75">
        <f t="shared" si="40"/>
        <v>0</v>
      </c>
      <c r="AG64" s="75">
        <v>0</v>
      </c>
      <c r="AH64" s="75">
        <f t="shared" ref="AH64:AH76" si="61">AG64</f>
        <v>0</v>
      </c>
      <c r="AI64" s="75">
        <v>0</v>
      </c>
      <c r="AJ64" s="75">
        <v>0</v>
      </c>
      <c r="AK64" s="75">
        <v>15.2310630792574</v>
      </c>
      <c r="AL64" s="75">
        <v>15.2310630792574</v>
      </c>
      <c r="AM64" s="75">
        <f t="shared" ref="AM64:AM97" si="62">AC64+AE64+AG64+AI64+AK64</f>
        <v>15.2310630792574</v>
      </c>
      <c r="AN64" s="75">
        <f t="shared" ref="AN64:AN97" si="63">AD64+AF64+AH64+AJ64+AL64</f>
        <v>15.2310630792574</v>
      </c>
      <c r="AO64" s="91"/>
      <c r="AP64" s="8"/>
      <c r="AQ64" s="8"/>
    </row>
    <row r="65" spans="1:43" ht="72" customHeight="1" x14ac:dyDescent="0.25">
      <c r="A65" s="83" t="s">
        <v>117</v>
      </c>
      <c r="B65" s="84" t="s">
        <v>142</v>
      </c>
      <c r="C65" s="85" t="s">
        <v>195</v>
      </c>
      <c r="D65" s="82" t="s">
        <v>111</v>
      </c>
      <c r="E65" s="82">
        <v>2023</v>
      </c>
      <c r="F65" s="82">
        <v>2023</v>
      </c>
      <c r="G65" s="82">
        <v>2023</v>
      </c>
      <c r="H65" s="75">
        <v>4.0684599541250002</v>
      </c>
      <c r="I65" s="76">
        <v>4.0684599541250002</v>
      </c>
      <c r="J65" s="75">
        <v>0</v>
      </c>
      <c r="K65" s="75">
        <f t="shared" si="15"/>
        <v>15.90122985474471</v>
      </c>
      <c r="L65" s="75">
        <v>0</v>
      </c>
      <c r="M65" s="75">
        <v>3.0172022031283099</v>
      </c>
      <c r="N65" s="75">
        <v>12.8840276516164</v>
      </c>
      <c r="O65" s="75">
        <v>0</v>
      </c>
      <c r="P65" s="76">
        <f t="shared" si="57"/>
        <v>15.90122985474471</v>
      </c>
      <c r="Q65" s="76">
        <f t="shared" si="58"/>
        <v>0</v>
      </c>
      <c r="R65" s="76">
        <f t="shared" si="58"/>
        <v>3.0172022031283099</v>
      </c>
      <c r="S65" s="76">
        <f t="shared" si="58"/>
        <v>12.8840276516164</v>
      </c>
      <c r="T65" s="76">
        <f t="shared" si="58"/>
        <v>0</v>
      </c>
      <c r="U65" s="77">
        <v>0</v>
      </c>
      <c r="V65" s="77">
        <v>0</v>
      </c>
      <c r="W65" s="75">
        <v>4.0684599541250002</v>
      </c>
      <c r="X65" s="75">
        <v>15.90122985474471</v>
      </c>
      <c r="Y65" s="75">
        <f t="shared" si="59"/>
        <v>4.0684599541250002</v>
      </c>
      <c r="Z65" s="75">
        <f t="shared" si="59"/>
        <v>15.90122985474471</v>
      </c>
      <c r="AA65" s="75">
        <v>0</v>
      </c>
      <c r="AB65" s="75">
        <f t="shared" si="60"/>
        <v>0</v>
      </c>
      <c r="AC65" s="75">
        <v>0</v>
      </c>
      <c r="AD65" s="75">
        <f t="shared" si="39"/>
        <v>0</v>
      </c>
      <c r="AE65" s="75">
        <v>0</v>
      </c>
      <c r="AF65" s="75">
        <f t="shared" si="40"/>
        <v>0</v>
      </c>
      <c r="AG65" s="75">
        <v>0</v>
      </c>
      <c r="AH65" s="75">
        <f t="shared" si="61"/>
        <v>0</v>
      </c>
      <c r="AI65" s="75">
        <f>K65</f>
        <v>15.90122985474471</v>
      </c>
      <c r="AJ65" s="75">
        <f>AI65</f>
        <v>15.90122985474471</v>
      </c>
      <c r="AK65" s="75">
        <v>0</v>
      </c>
      <c r="AL65" s="75">
        <v>0</v>
      </c>
      <c r="AM65" s="75">
        <f t="shared" si="62"/>
        <v>15.90122985474471</v>
      </c>
      <c r="AN65" s="75">
        <f t="shared" si="63"/>
        <v>15.90122985474471</v>
      </c>
      <c r="AO65" s="91"/>
      <c r="AP65" s="8"/>
      <c r="AQ65" s="8"/>
    </row>
    <row r="66" spans="1:43" ht="78" customHeight="1" x14ac:dyDescent="0.25">
      <c r="A66" s="83" t="s">
        <v>118</v>
      </c>
      <c r="B66" s="84" t="s">
        <v>143</v>
      </c>
      <c r="C66" s="85" t="s">
        <v>196</v>
      </c>
      <c r="D66" s="82" t="s">
        <v>111</v>
      </c>
      <c r="E66" s="82">
        <v>2023</v>
      </c>
      <c r="F66" s="82">
        <v>2023</v>
      </c>
      <c r="G66" s="82">
        <v>2023</v>
      </c>
      <c r="H66" s="75">
        <v>4.0684599541250002</v>
      </c>
      <c r="I66" s="76">
        <v>4.0684599541250002</v>
      </c>
      <c r="J66" s="75">
        <v>0</v>
      </c>
      <c r="K66" s="75">
        <f t="shared" si="15"/>
        <v>15.90122985474471</v>
      </c>
      <c r="L66" s="75">
        <v>0</v>
      </c>
      <c r="M66" s="75">
        <v>3.0172022031283099</v>
      </c>
      <c r="N66" s="75">
        <v>12.8840276516164</v>
      </c>
      <c r="O66" s="75">
        <v>0</v>
      </c>
      <c r="P66" s="76">
        <f t="shared" si="57"/>
        <v>15.90122985474471</v>
      </c>
      <c r="Q66" s="76">
        <f t="shared" si="58"/>
        <v>0</v>
      </c>
      <c r="R66" s="76">
        <f t="shared" si="58"/>
        <v>3.0172022031283099</v>
      </c>
      <c r="S66" s="76">
        <f t="shared" si="58"/>
        <v>12.8840276516164</v>
      </c>
      <c r="T66" s="76">
        <f t="shared" si="58"/>
        <v>0</v>
      </c>
      <c r="U66" s="77">
        <v>0</v>
      </c>
      <c r="V66" s="77">
        <v>0</v>
      </c>
      <c r="W66" s="75">
        <v>4.0684599541250002</v>
      </c>
      <c r="X66" s="75">
        <v>15.90122985474471</v>
      </c>
      <c r="Y66" s="75">
        <f t="shared" si="59"/>
        <v>4.0684599541250002</v>
      </c>
      <c r="Z66" s="75">
        <f t="shared" si="59"/>
        <v>15.90122985474471</v>
      </c>
      <c r="AA66" s="75">
        <v>0</v>
      </c>
      <c r="AB66" s="75">
        <f t="shared" si="60"/>
        <v>0</v>
      </c>
      <c r="AC66" s="75">
        <v>0</v>
      </c>
      <c r="AD66" s="75">
        <f t="shared" si="39"/>
        <v>0</v>
      </c>
      <c r="AE66" s="75">
        <v>0</v>
      </c>
      <c r="AF66" s="75">
        <f t="shared" si="40"/>
        <v>0</v>
      </c>
      <c r="AG66" s="75">
        <v>0</v>
      </c>
      <c r="AH66" s="75">
        <f t="shared" si="61"/>
        <v>0</v>
      </c>
      <c r="AI66" s="75">
        <f>K66</f>
        <v>15.90122985474471</v>
      </c>
      <c r="AJ66" s="75">
        <f>AI66</f>
        <v>15.90122985474471</v>
      </c>
      <c r="AK66" s="75">
        <v>0</v>
      </c>
      <c r="AL66" s="75">
        <v>0</v>
      </c>
      <c r="AM66" s="75">
        <f t="shared" si="62"/>
        <v>15.90122985474471</v>
      </c>
      <c r="AN66" s="75">
        <f t="shared" si="63"/>
        <v>15.90122985474471</v>
      </c>
      <c r="AO66" s="91"/>
      <c r="AP66" s="8"/>
      <c r="AQ66" s="8"/>
    </row>
    <row r="67" spans="1:43" ht="78" customHeight="1" x14ac:dyDescent="0.25">
      <c r="A67" s="83" t="s">
        <v>119</v>
      </c>
      <c r="B67" s="84" t="s">
        <v>144</v>
      </c>
      <c r="C67" s="85" t="s">
        <v>197</v>
      </c>
      <c r="D67" s="82" t="s">
        <v>111</v>
      </c>
      <c r="E67" s="82">
        <v>2024</v>
      </c>
      <c r="F67" s="82">
        <v>2024</v>
      </c>
      <c r="G67" s="82">
        <v>2024</v>
      </c>
      <c r="H67" s="75">
        <v>4.5308180329674999</v>
      </c>
      <c r="I67" s="76">
        <v>4.5308180329674999</v>
      </c>
      <c r="J67" s="75">
        <v>0</v>
      </c>
      <c r="K67" s="75">
        <f t="shared" si="15"/>
        <v>30.444057745634762</v>
      </c>
      <c r="L67" s="75">
        <v>0</v>
      </c>
      <c r="M67" s="75">
        <v>4.5419492714651604</v>
      </c>
      <c r="N67" s="75">
        <v>25.902108474169601</v>
      </c>
      <c r="O67" s="75">
        <v>0</v>
      </c>
      <c r="P67" s="76">
        <f t="shared" si="57"/>
        <v>30.444057745634762</v>
      </c>
      <c r="Q67" s="76">
        <f t="shared" si="58"/>
        <v>0</v>
      </c>
      <c r="R67" s="76">
        <f t="shared" si="58"/>
        <v>4.5419492714651604</v>
      </c>
      <c r="S67" s="76">
        <f t="shared" si="58"/>
        <v>25.902108474169601</v>
      </c>
      <c r="T67" s="76">
        <f t="shared" si="58"/>
        <v>0</v>
      </c>
      <c r="U67" s="77">
        <v>0</v>
      </c>
      <c r="V67" s="77">
        <v>0</v>
      </c>
      <c r="W67" s="75">
        <v>4.5308180329674999</v>
      </c>
      <c r="X67" s="75">
        <v>30.444057745634762</v>
      </c>
      <c r="Y67" s="75">
        <f t="shared" si="59"/>
        <v>4.5308180329674999</v>
      </c>
      <c r="Z67" s="75">
        <f t="shared" si="59"/>
        <v>30.444057745634762</v>
      </c>
      <c r="AA67" s="75">
        <v>0</v>
      </c>
      <c r="AB67" s="75">
        <f t="shared" si="60"/>
        <v>0</v>
      </c>
      <c r="AC67" s="75">
        <v>0</v>
      </c>
      <c r="AD67" s="75">
        <f t="shared" si="39"/>
        <v>0</v>
      </c>
      <c r="AE67" s="75">
        <v>0</v>
      </c>
      <c r="AF67" s="75">
        <f t="shared" si="40"/>
        <v>0</v>
      </c>
      <c r="AG67" s="75">
        <v>0</v>
      </c>
      <c r="AH67" s="75">
        <f t="shared" si="61"/>
        <v>0</v>
      </c>
      <c r="AI67" s="75">
        <v>0</v>
      </c>
      <c r="AJ67" s="75">
        <v>0</v>
      </c>
      <c r="AK67" s="75">
        <f>K67</f>
        <v>30.444057745634762</v>
      </c>
      <c r="AL67" s="75">
        <f>AK67</f>
        <v>30.444057745634762</v>
      </c>
      <c r="AM67" s="75">
        <f t="shared" si="62"/>
        <v>30.444057745634762</v>
      </c>
      <c r="AN67" s="75">
        <f t="shared" si="63"/>
        <v>30.444057745634762</v>
      </c>
      <c r="AO67" s="91"/>
      <c r="AP67" s="8"/>
      <c r="AQ67" s="8"/>
    </row>
    <row r="68" spans="1:43" ht="69" customHeight="1" x14ac:dyDescent="0.25">
      <c r="A68" s="83" t="s">
        <v>126</v>
      </c>
      <c r="B68" s="84" t="s">
        <v>194</v>
      </c>
      <c r="C68" s="85" t="s">
        <v>198</v>
      </c>
      <c r="D68" s="82" t="s">
        <v>271</v>
      </c>
      <c r="E68" s="82">
        <v>2019</v>
      </c>
      <c r="F68" s="82">
        <v>2020</v>
      </c>
      <c r="G68" s="82">
        <v>2020</v>
      </c>
      <c r="H68" s="75">
        <v>0.91779508066535842</v>
      </c>
      <c r="I68" s="76">
        <v>0.91779508066535842</v>
      </c>
      <c r="J68" s="75">
        <v>0</v>
      </c>
      <c r="K68" s="75">
        <f t="shared" si="15"/>
        <v>5.3879999999999999</v>
      </c>
      <c r="L68" s="75">
        <v>1.4830000000000001</v>
      </c>
      <c r="M68" s="75">
        <v>1.4329489399999997</v>
      </c>
      <c r="N68" s="75">
        <v>2.4720510600000001</v>
      </c>
      <c r="O68" s="75">
        <v>0</v>
      </c>
      <c r="P68" s="76">
        <f t="shared" si="57"/>
        <v>6.6826531200000003</v>
      </c>
      <c r="Q68" s="76">
        <v>1.0833299999999999</v>
      </c>
      <c r="R68" s="76">
        <v>2.0516930000000002</v>
      </c>
      <c r="S68" s="76">
        <v>3.54763012</v>
      </c>
      <c r="T68" s="76">
        <f t="shared" ref="T68:T75" si="64">O68</f>
        <v>0</v>
      </c>
      <c r="U68" s="77">
        <v>0</v>
      </c>
      <c r="V68" s="77">
        <v>0</v>
      </c>
      <c r="W68" s="75">
        <v>0</v>
      </c>
      <c r="X68" s="75">
        <v>0</v>
      </c>
      <c r="Y68" s="75" t="s">
        <v>102</v>
      </c>
      <c r="Z68" s="75">
        <f>X68</f>
        <v>0</v>
      </c>
      <c r="AA68" s="75">
        <v>0</v>
      </c>
      <c r="AB68" s="75">
        <v>0</v>
      </c>
      <c r="AC68" s="75">
        <v>3.904789166</v>
      </c>
      <c r="AD68" s="75">
        <v>5.5993231200000002</v>
      </c>
      <c r="AE68" s="75">
        <v>0</v>
      </c>
      <c r="AF68" s="75">
        <f t="shared" si="40"/>
        <v>0</v>
      </c>
      <c r="AG68" s="75">
        <v>0</v>
      </c>
      <c r="AH68" s="75">
        <f t="shared" si="61"/>
        <v>0</v>
      </c>
      <c r="AI68" s="75">
        <v>0</v>
      </c>
      <c r="AJ68" s="75">
        <v>0</v>
      </c>
      <c r="AK68" s="75">
        <v>0</v>
      </c>
      <c r="AL68" s="75">
        <v>0</v>
      </c>
      <c r="AM68" s="75">
        <f t="shared" si="62"/>
        <v>3.904789166</v>
      </c>
      <c r="AN68" s="75">
        <f t="shared" si="63"/>
        <v>5.5993231200000002</v>
      </c>
      <c r="AO68" s="91"/>
      <c r="AP68" s="8"/>
      <c r="AQ68" s="8"/>
    </row>
    <row r="69" spans="1:43" ht="68.25" customHeight="1" x14ac:dyDescent="0.25">
      <c r="A69" s="83" t="s">
        <v>134</v>
      </c>
      <c r="B69" s="84" t="s">
        <v>205</v>
      </c>
      <c r="C69" s="85" t="s">
        <v>199</v>
      </c>
      <c r="D69" s="82" t="s">
        <v>272</v>
      </c>
      <c r="E69" s="82">
        <v>2019</v>
      </c>
      <c r="F69" s="82">
        <v>2021</v>
      </c>
      <c r="G69" s="82">
        <v>2021</v>
      </c>
      <c r="H69" s="75">
        <v>7.9679561074003997</v>
      </c>
      <c r="I69" s="76">
        <v>8.777773100000001</v>
      </c>
      <c r="J69" s="75">
        <v>0</v>
      </c>
      <c r="K69" s="75">
        <f t="shared" si="15"/>
        <v>46.598321953539347</v>
      </c>
      <c r="L69" s="75">
        <v>2.823</v>
      </c>
      <c r="M69" s="75">
        <v>7.8231282363205503</v>
      </c>
      <c r="N69" s="75">
        <v>35.952193717218798</v>
      </c>
      <c r="O69" s="75">
        <v>0</v>
      </c>
      <c r="P69" s="76">
        <f t="shared" si="57"/>
        <v>57.311928582702286</v>
      </c>
      <c r="Q69" s="76">
        <v>1.071</v>
      </c>
      <c r="R69" s="76">
        <v>8.6560835238622822</v>
      </c>
      <c r="S69" s="76">
        <v>47.584845058840003</v>
      </c>
      <c r="T69" s="76">
        <f t="shared" si="64"/>
        <v>0</v>
      </c>
      <c r="U69" s="77">
        <v>0</v>
      </c>
      <c r="V69" s="77">
        <v>0</v>
      </c>
      <c r="W69" s="75">
        <v>7.9679561074003997</v>
      </c>
      <c r="X69" s="75">
        <v>43.775321953539347</v>
      </c>
      <c r="Y69" s="75">
        <v>8.7777730999999992</v>
      </c>
      <c r="Z69" s="75">
        <v>56.240928582702203</v>
      </c>
      <c r="AA69" s="75">
        <v>0</v>
      </c>
      <c r="AB69" s="75">
        <f t="shared" ref="AB69:AB75" si="65">AA69</f>
        <v>0</v>
      </c>
      <c r="AC69" s="75">
        <v>0</v>
      </c>
      <c r="AD69" s="75">
        <f t="shared" si="39"/>
        <v>0</v>
      </c>
      <c r="AE69" s="75">
        <f>M69+N69</f>
        <v>43.775321953539347</v>
      </c>
      <c r="AF69" s="75">
        <v>56.240928582702203</v>
      </c>
      <c r="AG69" s="75">
        <v>0</v>
      </c>
      <c r="AH69" s="75">
        <f t="shared" si="61"/>
        <v>0</v>
      </c>
      <c r="AI69" s="75">
        <v>0</v>
      </c>
      <c r="AJ69" s="75">
        <v>0</v>
      </c>
      <c r="AK69" s="75">
        <v>0</v>
      </c>
      <c r="AL69" s="75">
        <v>0</v>
      </c>
      <c r="AM69" s="75">
        <f t="shared" si="62"/>
        <v>43.775321953539347</v>
      </c>
      <c r="AN69" s="75">
        <f t="shared" si="63"/>
        <v>56.240928582702203</v>
      </c>
      <c r="AO69" s="91" t="s">
        <v>285</v>
      </c>
      <c r="AP69" s="8"/>
      <c r="AQ69" s="8"/>
    </row>
    <row r="70" spans="1:43" ht="47.25" x14ac:dyDescent="0.25">
      <c r="A70" s="83" t="s">
        <v>135</v>
      </c>
      <c r="B70" s="84" t="s">
        <v>145</v>
      </c>
      <c r="C70" s="85" t="s">
        <v>200</v>
      </c>
      <c r="D70" s="82" t="s">
        <v>271</v>
      </c>
      <c r="E70" s="82">
        <v>2020</v>
      </c>
      <c r="F70" s="82">
        <v>2020</v>
      </c>
      <c r="G70" s="82">
        <v>2020</v>
      </c>
      <c r="H70" s="75">
        <v>2.1097044610557498</v>
      </c>
      <c r="I70" s="76">
        <v>2.1097044610557498</v>
      </c>
      <c r="J70" s="75">
        <v>0</v>
      </c>
      <c r="K70" s="75">
        <f t="shared" si="15"/>
        <v>13.810853819446111</v>
      </c>
      <c r="L70" s="75">
        <v>0.88463340000000001</v>
      </c>
      <c r="M70" s="75">
        <v>4.0098046762601101</v>
      </c>
      <c r="N70" s="75">
        <v>8.9164157431860005</v>
      </c>
      <c r="O70" s="75">
        <v>0</v>
      </c>
      <c r="P70" s="76">
        <f t="shared" si="57"/>
        <v>20.826152560000001</v>
      </c>
      <c r="Q70" s="76">
        <v>1.17956667</v>
      </c>
      <c r="R70" s="76">
        <v>8.8365893700000004</v>
      </c>
      <c r="S70" s="76">
        <v>10.80999652</v>
      </c>
      <c r="T70" s="76">
        <f t="shared" si="64"/>
        <v>0</v>
      </c>
      <c r="U70" s="77">
        <v>0</v>
      </c>
      <c r="V70" s="77">
        <v>0</v>
      </c>
      <c r="W70" s="75">
        <v>0</v>
      </c>
      <c r="X70" s="75">
        <v>0</v>
      </c>
      <c r="Y70" s="75" t="s">
        <v>102</v>
      </c>
      <c r="Z70" s="75">
        <f t="shared" ref="Z70:Z75" si="66">X70</f>
        <v>0</v>
      </c>
      <c r="AA70" s="75">
        <v>0</v>
      </c>
      <c r="AB70" s="75">
        <v>0</v>
      </c>
      <c r="AC70" s="75">
        <v>13.8108538194461</v>
      </c>
      <c r="AD70" s="75">
        <v>20.826152559999997</v>
      </c>
      <c r="AE70" s="75">
        <v>0</v>
      </c>
      <c r="AF70" s="75">
        <f t="shared" si="40"/>
        <v>0</v>
      </c>
      <c r="AG70" s="75">
        <v>0</v>
      </c>
      <c r="AH70" s="75">
        <f t="shared" si="61"/>
        <v>0</v>
      </c>
      <c r="AI70" s="75">
        <v>0</v>
      </c>
      <c r="AJ70" s="75">
        <v>0</v>
      </c>
      <c r="AK70" s="75">
        <v>0</v>
      </c>
      <c r="AL70" s="75">
        <v>0</v>
      </c>
      <c r="AM70" s="75">
        <f t="shared" si="62"/>
        <v>13.8108538194461</v>
      </c>
      <c r="AN70" s="75">
        <f t="shared" si="63"/>
        <v>20.826152559999997</v>
      </c>
      <c r="AO70" s="91"/>
      <c r="AP70" s="8"/>
      <c r="AQ70" s="8"/>
    </row>
    <row r="71" spans="1:43" ht="31.5" x14ac:dyDescent="0.25">
      <c r="A71" s="83" t="s">
        <v>136</v>
      </c>
      <c r="B71" s="84" t="s">
        <v>219</v>
      </c>
      <c r="C71" s="85" t="s">
        <v>226</v>
      </c>
      <c r="D71" s="82" t="s">
        <v>272</v>
      </c>
      <c r="E71" s="82">
        <v>2020</v>
      </c>
      <c r="F71" s="82">
        <v>2021</v>
      </c>
      <c r="G71" s="82">
        <v>2021</v>
      </c>
      <c r="H71" s="75">
        <v>5.7167420226017756</v>
      </c>
      <c r="I71" s="76">
        <v>5.7167420226017756</v>
      </c>
      <c r="J71" s="75">
        <v>0</v>
      </c>
      <c r="K71" s="75">
        <f t="shared" si="15"/>
        <v>37.978752936301497</v>
      </c>
      <c r="L71" s="75">
        <v>0.93286619999999998</v>
      </c>
      <c r="M71" s="75">
        <v>10.4492358029787</v>
      </c>
      <c r="N71" s="75">
        <v>26.596650933322799</v>
      </c>
      <c r="O71" s="75">
        <v>0</v>
      </c>
      <c r="P71" s="76">
        <f t="shared" si="57"/>
        <v>37.978752936301497</v>
      </c>
      <c r="Q71" s="76">
        <f t="shared" ref="Q71:S75" si="67">L71</f>
        <v>0.93286619999999998</v>
      </c>
      <c r="R71" s="76">
        <f t="shared" si="67"/>
        <v>10.4492358029787</v>
      </c>
      <c r="S71" s="76">
        <f t="shared" si="67"/>
        <v>26.596650933322799</v>
      </c>
      <c r="T71" s="76">
        <f t="shared" si="64"/>
        <v>0</v>
      </c>
      <c r="U71" s="77">
        <v>0</v>
      </c>
      <c r="V71" s="77">
        <v>0</v>
      </c>
      <c r="W71" s="75">
        <v>5.7167420226017756</v>
      </c>
      <c r="X71" s="75">
        <v>37.978752936301497</v>
      </c>
      <c r="Y71" s="75">
        <f>W71</f>
        <v>5.7167420226017756</v>
      </c>
      <c r="Z71" s="75">
        <f t="shared" si="66"/>
        <v>37.978752936301497</v>
      </c>
      <c r="AA71" s="75">
        <v>0</v>
      </c>
      <c r="AB71" s="75">
        <f t="shared" si="65"/>
        <v>0</v>
      </c>
      <c r="AC71" s="75">
        <v>0</v>
      </c>
      <c r="AD71" s="75">
        <f t="shared" si="39"/>
        <v>0</v>
      </c>
      <c r="AE71" s="75">
        <v>0.93286619999999998</v>
      </c>
      <c r="AF71" s="75">
        <f>AE71</f>
        <v>0.93286619999999998</v>
      </c>
      <c r="AG71" s="75">
        <v>37.045886736301497</v>
      </c>
      <c r="AH71" s="75">
        <f t="shared" si="61"/>
        <v>37.045886736301497</v>
      </c>
      <c r="AI71" s="75">
        <v>0</v>
      </c>
      <c r="AJ71" s="75">
        <v>0</v>
      </c>
      <c r="AK71" s="75">
        <v>0</v>
      </c>
      <c r="AL71" s="75">
        <v>0</v>
      </c>
      <c r="AM71" s="75">
        <f t="shared" si="62"/>
        <v>37.978752936301497</v>
      </c>
      <c r="AN71" s="75">
        <f t="shared" si="63"/>
        <v>37.978752936301497</v>
      </c>
      <c r="AO71" s="91"/>
      <c r="AP71" s="8"/>
      <c r="AQ71" s="8"/>
    </row>
    <row r="72" spans="1:43" ht="31.5" x14ac:dyDescent="0.25">
      <c r="A72" s="83" t="s">
        <v>137</v>
      </c>
      <c r="B72" s="84" t="s">
        <v>146</v>
      </c>
      <c r="C72" s="85" t="s">
        <v>201</v>
      </c>
      <c r="D72" s="82" t="s">
        <v>111</v>
      </c>
      <c r="E72" s="82">
        <v>2022</v>
      </c>
      <c r="F72" s="82">
        <v>2022</v>
      </c>
      <c r="G72" s="82">
        <v>2022</v>
      </c>
      <c r="H72" s="75">
        <v>4.3493664554587497</v>
      </c>
      <c r="I72" s="76">
        <v>4.3493664554587497</v>
      </c>
      <c r="J72" s="75">
        <v>0</v>
      </c>
      <c r="K72" s="75">
        <f t="shared" si="15"/>
        <v>27.490417058861929</v>
      </c>
      <c r="L72" s="75">
        <v>0</v>
      </c>
      <c r="M72" s="75">
        <v>5.0103496039717301</v>
      </c>
      <c r="N72" s="75">
        <v>22.4800674548902</v>
      </c>
      <c r="O72" s="75">
        <v>0</v>
      </c>
      <c r="P72" s="76">
        <f t="shared" si="57"/>
        <v>27.490417058861929</v>
      </c>
      <c r="Q72" s="76">
        <f t="shared" si="67"/>
        <v>0</v>
      </c>
      <c r="R72" s="76">
        <f t="shared" si="67"/>
        <v>5.0103496039717301</v>
      </c>
      <c r="S72" s="76">
        <f t="shared" si="67"/>
        <v>22.4800674548902</v>
      </c>
      <c r="T72" s="76">
        <f t="shared" si="64"/>
        <v>0</v>
      </c>
      <c r="U72" s="77">
        <v>0</v>
      </c>
      <c r="V72" s="77">
        <v>0</v>
      </c>
      <c r="W72" s="75">
        <v>4.3493664554587497</v>
      </c>
      <c r="X72" s="75">
        <v>27.490417058861929</v>
      </c>
      <c r="Y72" s="75">
        <f t="shared" ref="Y72:Y74" si="68">W72</f>
        <v>4.3493664554587497</v>
      </c>
      <c r="Z72" s="75">
        <f t="shared" si="66"/>
        <v>27.490417058861929</v>
      </c>
      <c r="AA72" s="75">
        <f>J72</f>
        <v>0</v>
      </c>
      <c r="AB72" s="75">
        <f t="shared" si="65"/>
        <v>0</v>
      </c>
      <c r="AC72" s="75">
        <f>L72</f>
        <v>0</v>
      </c>
      <c r="AD72" s="75">
        <f t="shared" si="39"/>
        <v>0</v>
      </c>
      <c r="AE72" s="75">
        <v>0</v>
      </c>
      <c r="AF72" s="75">
        <f t="shared" si="40"/>
        <v>0</v>
      </c>
      <c r="AG72" s="75">
        <f>K72</f>
        <v>27.490417058861929</v>
      </c>
      <c r="AH72" s="75">
        <f t="shared" si="61"/>
        <v>27.490417058861929</v>
      </c>
      <c r="AI72" s="75">
        <v>0</v>
      </c>
      <c r="AJ72" s="75">
        <v>0</v>
      </c>
      <c r="AK72" s="75">
        <v>0</v>
      </c>
      <c r="AL72" s="75">
        <v>0</v>
      </c>
      <c r="AM72" s="75">
        <f t="shared" si="62"/>
        <v>27.490417058861929</v>
      </c>
      <c r="AN72" s="75">
        <f t="shared" si="63"/>
        <v>27.490417058861929</v>
      </c>
      <c r="AO72" s="91"/>
      <c r="AP72" s="8"/>
      <c r="AQ72" s="8"/>
    </row>
    <row r="73" spans="1:43" ht="31.5" x14ac:dyDescent="0.25">
      <c r="A73" s="83" t="s">
        <v>138</v>
      </c>
      <c r="B73" s="84" t="s">
        <v>147</v>
      </c>
      <c r="C73" s="85" t="s">
        <v>202</v>
      </c>
      <c r="D73" s="82" t="s">
        <v>111</v>
      </c>
      <c r="E73" s="82">
        <v>2023</v>
      </c>
      <c r="F73" s="82">
        <v>2023</v>
      </c>
      <c r="G73" s="82">
        <v>2023</v>
      </c>
      <c r="H73" s="75">
        <v>3.9221579936209583</v>
      </c>
      <c r="I73" s="76">
        <v>3.9221579936209583</v>
      </c>
      <c r="J73" s="75">
        <v>0</v>
      </c>
      <c r="K73" s="75">
        <f t="shared" si="15"/>
        <v>26.449022300589029</v>
      </c>
      <c r="L73" s="75">
        <v>3.2419508860362001</v>
      </c>
      <c r="M73" s="75">
        <v>5.8522478052205296</v>
      </c>
      <c r="N73" s="75">
        <v>17.3548236093323</v>
      </c>
      <c r="O73" s="75">
        <v>0</v>
      </c>
      <c r="P73" s="76">
        <f t="shared" si="57"/>
        <v>26.449022300589029</v>
      </c>
      <c r="Q73" s="76">
        <f t="shared" si="67"/>
        <v>3.2419508860362001</v>
      </c>
      <c r="R73" s="76">
        <f t="shared" si="67"/>
        <v>5.8522478052205296</v>
      </c>
      <c r="S73" s="76">
        <f t="shared" si="67"/>
        <v>17.3548236093323</v>
      </c>
      <c r="T73" s="76">
        <f t="shared" si="64"/>
        <v>0</v>
      </c>
      <c r="U73" s="77">
        <v>0</v>
      </c>
      <c r="V73" s="77">
        <v>0</v>
      </c>
      <c r="W73" s="75">
        <v>3.9221579936209583</v>
      </c>
      <c r="X73" s="75">
        <v>26.449022300589029</v>
      </c>
      <c r="Y73" s="75">
        <f t="shared" si="68"/>
        <v>3.9221579936209583</v>
      </c>
      <c r="Z73" s="75">
        <f t="shared" si="66"/>
        <v>26.449022300589029</v>
      </c>
      <c r="AA73" s="75">
        <v>0</v>
      </c>
      <c r="AB73" s="75">
        <f t="shared" si="65"/>
        <v>0</v>
      </c>
      <c r="AC73" s="75">
        <v>0</v>
      </c>
      <c r="AD73" s="75">
        <f t="shared" si="39"/>
        <v>0</v>
      </c>
      <c r="AE73" s="75">
        <v>0</v>
      </c>
      <c r="AF73" s="75">
        <f t="shared" si="40"/>
        <v>0</v>
      </c>
      <c r="AG73" s="75">
        <v>0</v>
      </c>
      <c r="AH73" s="75">
        <f t="shared" si="61"/>
        <v>0</v>
      </c>
      <c r="AI73" s="75">
        <f>K73</f>
        <v>26.449022300589029</v>
      </c>
      <c r="AJ73" s="75">
        <f>AI73</f>
        <v>26.449022300589029</v>
      </c>
      <c r="AK73" s="75">
        <v>0</v>
      </c>
      <c r="AL73" s="75">
        <v>0</v>
      </c>
      <c r="AM73" s="75">
        <f t="shared" si="62"/>
        <v>26.449022300589029</v>
      </c>
      <c r="AN73" s="75">
        <f t="shared" si="63"/>
        <v>26.449022300589029</v>
      </c>
      <c r="AO73" s="91"/>
      <c r="AP73" s="8"/>
      <c r="AQ73" s="8"/>
    </row>
    <row r="74" spans="1:43" ht="31.5" x14ac:dyDescent="0.25">
      <c r="A74" s="83" t="s">
        <v>139</v>
      </c>
      <c r="B74" s="84" t="s">
        <v>148</v>
      </c>
      <c r="C74" s="85" t="s">
        <v>203</v>
      </c>
      <c r="D74" s="82" t="s">
        <v>111</v>
      </c>
      <c r="E74" s="82">
        <v>2024</v>
      </c>
      <c r="F74" s="82">
        <v>2024</v>
      </c>
      <c r="G74" s="82">
        <v>2024</v>
      </c>
      <c r="H74" s="75">
        <v>6.1263603260050008</v>
      </c>
      <c r="I74" s="76">
        <v>6.1263603260050008</v>
      </c>
      <c r="J74" s="75">
        <v>0</v>
      </c>
      <c r="K74" s="75">
        <f t="shared" si="15"/>
        <v>43.606411564733875</v>
      </c>
      <c r="L74" s="75">
        <v>0</v>
      </c>
      <c r="M74" s="75">
        <v>9.3239186588465692</v>
      </c>
      <c r="N74" s="75">
        <v>34.282492905887302</v>
      </c>
      <c r="O74" s="75">
        <v>0</v>
      </c>
      <c r="P74" s="76">
        <f t="shared" si="57"/>
        <v>43.606411564733875</v>
      </c>
      <c r="Q74" s="76">
        <f t="shared" si="67"/>
        <v>0</v>
      </c>
      <c r="R74" s="76">
        <f t="shared" si="67"/>
        <v>9.3239186588465692</v>
      </c>
      <c r="S74" s="76">
        <f t="shared" si="67"/>
        <v>34.282492905887302</v>
      </c>
      <c r="T74" s="76">
        <f t="shared" si="64"/>
        <v>0</v>
      </c>
      <c r="U74" s="77">
        <v>0</v>
      </c>
      <c r="V74" s="77">
        <v>0</v>
      </c>
      <c r="W74" s="75">
        <v>6.1263603260050008</v>
      </c>
      <c r="X74" s="75">
        <v>43.606411564733875</v>
      </c>
      <c r="Y74" s="75">
        <f t="shared" si="68"/>
        <v>6.1263603260050008</v>
      </c>
      <c r="Z74" s="75">
        <f t="shared" si="66"/>
        <v>43.606411564733875</v>
      </c>
      <c r="AA74" s="75">
        <v>0</v>
      </c>
      <c r="AB74" s="75">
        <f t="shared" si="65"/>
        <v>0</v>
      </c>
      <c r="AC74" s="75">
        <v>0</v>
      </c>
      <c r="AD74" s="75">
        <f t="shared" si="39"/>
        <v>0</v>
      </c>
      <c r="AE74" s="75">
        <v>0</v>
      </c>
      <c r="AF74" s="75">
        <f t="shared" si="40"/>
        <v>0</v>
      </c>
      <c r="AG74" s="75">
        <v>0</v>
      </c>
      <c r="AH74" s="75">
        <f t="shared" si="61"/>
        <v>0</v>
      </c>
      <c r="AI74" s="75">
        <v>0</v>
      </c>
      <c r="AJ74" s="75">
        <v>0</v>
      </c>
      <c r="AK74" s="75">
        <f>K74</f>
        <v>43.606411564733875</v>
      </c>
      <c r="AL74" s="75">
        <f>AK74</f>
        <v>43.606411564733875</v>
      </c>
      <c r="AM74" s="75">
        <f t="shared" si="62"/>
        <v>43.606411564733875</v>
      </c>
      <c r="AN74" s="75">
        <f t="shared" si="63"/>
        <v>43.606411564733875</v>
      </c>
      <c r="AO74" s="91"/>
      <c r="AP74" s="8"/>
      <c r="AQ74" s="8"/>
    </row>
    <row r="75" spans="1:43" ht="65.25" customHeight="1" x14ac:dyDescent="0.25">
      <c r="A75" s="83" t="s">
        <v>140</v>
      </c>
      <c r="B75" s="84" t="s">
        <v>149</v>
      </c>
      <c r="C75" s="85" t="s">
        <v>204</v>
      </c>
      <c r="D75" s="82" t="s">
        <v>111</v>
      </c>
      <c r="E75" s="82">
        <v>2024</v>
      </c>
      <c r="F75" s="82">
        <v>2024</v>
      </c>
      <c r="G75" s="82">
        <v>2024</v>
      </c>
      <c r="H75" s="75">
        <v>1.9634759239025001</v>
      </c>
      <c r="I75" s="76">
        <v>1.9634759239025001</v>
      </c>
      <c r="J75" s="75">
        <v>0</v>
      </c>
      <c r="K75" s="75">
        <f t="shared" si="15"/>
        <v>13.633796775676409</v>
      </c>
      <c r="L75" s="75">
        <v>0</v>
      </c>
      <c r="M75" s="75">
        <v>3.19964874882761</v>
      </c>
      <c r="N75" s="75">
        <v>10.434148026848799</v>
      </c>
      <c r="O75" s="75">
        <v>0</v>
      </c>
      <c r="P75" s="76">
        <f t="shared" si="57"/>
        <v>13.633796775676409</v>
      </c>
      <c r="Q75" s="76">
        <f t="shared" si="67"/>
        <v>0</v>
      </c>
      <c r="R75" s="76">
        <f t="shared" si="67"/>
        <v>3.19964874882761</v>
      </c>
      <c r="S75" s="76">
        <f t="shared" si="67"/>
        <v>10.434148026848799</v>
      </c>
      <c r="T75" s="76">
        <f t="shared" si="64"/>
        <v>0</v>
      </c>
      <c r="U75" s="77">
        <v>0</v>
      </c>
      <c r="V75" s="77">
        <v>0</v>
      </c>
      <c r="W75" s="75">
        <v>1.9634759239025001</v>
      </c>
      <c r="X75" s="75">
        <v>13.633796775676409</v>
      </c>
      <c r="Y75" s="75">
        <f>W75</f>
        <v>1.9634759239025001</v>
      </c>
      <c r="Z75" s="75">
        <f t="shared" si="66"/>
        <v>13.633796775676409</v>
      </c>
      <c r="AA75" s="75">
        <v>0</v>
      </c>
      <c r="AB75" s="75">
        <f t="shared" si="65"/>
        <v>0</v>
      </c>
      <c r="AC75" s="75">
        <v>0</v>
      </c>
      <c r="AD75" s="75">
        <f t="shared" si="39"/>
        <v>0</v>
      </c>
      <c r="AE75" s="75">
        <v>0</v>
      </c>
      <c r="AF75" s="75">
        <f t="shared" si="40"/>
        <v>0</v>
      </c>
      <c r="AG75" s="75">
        <v>0</v>
      </c>
      <c r="AH75" s="75">
        <f t="shared" si="61"/>
        <v>0</v>
      </c>
      <c r="AI75" s="75">
        <v>0</v>
      </c>
      <c r="AJ75" s="75">
        <v>0</v>
      </c>
      <c r="AK75" s="75">
        <f>K75</f>
        <v>13.633796775676409</v>
      </c>
      <c r="AL75" s="75">
        <f>AK75</f>
        <v>13.633796775676409</v>
      </c>
      <c r="AM75" s="75">
        <f t="shared" si="62"/>
        <v>13.633796775676409</v>
      </c>
      <c r="AN75" s="75">
        <f t="shared" si="63"/>
        <v>13.633796775676409</v>
      </c>
      <c r="AO75" s="91"/>
      <c r="AP75" s="8"/>
      <c r="AQ75" s="8"/>
    </row>
    <row r="76" spans="1:43" ht="65.25" customHeight="1" x14ac:dyDescent="0.25">
      <c r="A76" s="83" t="s">
        <v>141</v>
      </c>
      <c r="B76" s="84" t="s">
        <v>220</v>
      </c>
      <c r="C76" s="12" t="s">
        <v>221</v>
      </c>
      <c r="D76" s="82" t="s">
        <v>271</v>
      </c>
      <c r="E76" s="82">
        <v>2020</v>
      </c>
      <c r="F76" s="82">
        <v>2020</v>
      </c>
      <c r="G76" s="82">
        <v>2020</v>
      </c>
      <c r="H76" s="75">
        <v>10.905627487649999</v>
      </c>
      <c r="I76" s="76">
        <v>10.905627487649999</v>
      </c>
      <c r="J76" s="75">
        <v>0</v>
      </c>
      <c r="K76" s="75">
        <f t="shared" si="15"/>
        <v>53.714552893499999</v>
      </c>
      <c r="L76" s="75">
        <v>0</v>
      </c>
      <c r="M76" s="75">
        <v>6.6637781235000002</v>
      </c>
      <c r="N76" s="75">
        <v>47.050774769999997</v>
      </c>
      <c r="O76" s="75">
        <v>0</v>
      </c>
      <c r="P76" s="76">
        <f t="shared" si="57"/>
        <v>50.632525530000009</v>
      </c>
      <c r="Q76" s="76">
        <v>0</v>
      </c>
      <c r="R76" s="76">
        <v>3.4675245300000102</v>
      </c>
      <c r="S76" s="76">
        <v>47.165000999999997</v>
      </c>
      <c r="T76" s="76">
        <v>0</v>
      </c>
      <c r="U76" s="77">
        <v>0</v>
      </c>
      <c r="V76" s="77">
        <v>0</v>
      </c>
      <c r="W76" s="75">
        <v>0</v>
      </c>
      <c r="X76" s="75">
        <v>0</v>
      </c>
      <c r="Y76" s="75" t="s">
        <v>102</v>
      </c>
      <c r="Z76" s="75">
        <f>T76</f>
        <v>0</v>
      </c>
      <c r="AA76" s="75">
        <v>0</v>
      </c>
      <c r="AB76" s="75">
        <v>0</v>
      </c>
      <c r="AC76" s="75">
        <v>53.71455289</v>
      </c>
      <c r="AD76" s="75">
        <v>50.632525530000002</v>
      </c>
      <c r="AE76" s="75">
        <v>0</v>
      </c>
      <c r="AF76" s="75">
        <v>0</v>
      </c>
      <c r="AG76" s="75">
        <v>0</v>
      </c>
      <c r="AH76" s="75">
        <f t="shared" si="61"/>
        <v>0</v>
      </c>
      <c r="AI76" s="75">
        <v>0</v>
      </c>
      <c r="AJ76" s="75">
        <v>0</v>
      </c>
      <c r="AK76" s="75">
        <v>0</v>
      </c>
      <c r="AL76" s="75">
        <v>0</v>
      </c>
      <c r="AM76" s="75">
        <f t="shared" si="62"/>
        <v>53.71455289</v>
      </c>
      <c r="AN76" s="75">
        <f t="shared" si="63"/>
        <v>50.632525530000002</v>
      </c>
      <c r="AO76" s="91"/>
      <c r="AP76" s="8"/>
      <c r="AQ76" s="8"/>
    </row>
    <row r="77" spans="1:43" ht="32.25" customHeight="1" x14ac:dyDescent="0.25">
      <c r="A77" s="79" t="s">
        <v>58</v>
      </c>
      <c r="B77" s="80" t="s">
        <v>59</v>
      </c>
      <c r="C77" s="81" t="s">
        <v>104</v>
      </c>
      <c r="D77" s="82" t="s">
        <v>102</v>
      </c>
      <c r="E77" s="92" t="s">
        <v>102</v>
      </c>
      <c r="F77" s="92" t="s">
        <v>102</v>
      </c>
      <c r="G77" s="92" t="s">
        <v>102</v>
      </c>
      <c r="H77" s="75">
        <f>SUM(H78:H80)</f>
        <v>2.8782653428895135</v>
      </c>
      <c r="I77" s="75">
        <f>SUM(I78:I81)</f>
        <v>2.8782653428895135</v>
      </c>
      <c r="J77" s="75">
        <f t="shared" ref="J77:AL77" si="69">SUM(J78:J80)</f>
        <v>0</v>
      </c>
      <c r="K77" s="75">
        <f t="shared" si="15"/>
        <v>49.297188667181004</v>
      </c>
      <c r="L77" s="75">
        <f t="shared" si="69"/>
        <v>3.8696840644000039</v>
      </c>
      <c r="M77" s="75">
        <f t="shared" si="69"/>
        <v>42.555746658780997</v>
      </c>
      <c r="N77" s="75">
        <f t="shared" si="69"/>
        <v>2.8717579440000001</v>
      </c>
      <c r="O77" s="75">
        <f t="shared" si="69"/>
        <v>0</v>
      </c>
      <c r="P77" s="76">
        <f>SUM(P78:P81)</f>
        <v>47.184879654900001</v>
      </c>
      <c r="Q77" s="76">
        <f t="shared" ref="Q77:T77" si="70">SUM(Q78:Q81)</f>
        <v>1.3828848500000002</v>
      </c>
      <c r="R77" s="76">
        <f t="shared" si="70"/>
        <v>43.099659774899997</v>
      </c>
      <c r="S77" s="76">
        <f t="shared" si="70"/>
        <v>2.7023350300000004</v>
      </c>
      <c r="T77" s="76">
        <f t="shared" si="70"/>
        <v>0</v>
      </c>
      <c r="U77" s="77">
        <v>0</v>
      </c>
      <c r="V77" s="77">
        <v>0</v>
      </c>
      <c r="W77" s="75">
        <f t="shared" si="69"/>
        <v>2.1040000000000001</v>
      </c>
      <c r="X77" s="75">
        <f>SUM(X78:X81)</f>
        <v>39.97</v>
      </c>
      <c r="Y77" s="75">
        <f t="shared" ref="Y77:Z77" si="71">SUM(Y78:Y81)</f>
        <v>2.1040000000000001</v>
      </c>
      <c r="Z77" s="75">
        <f t="shared" si="71"/>
        <v>42.970009417500002</v>
      </c>
      <c r="AA77" s="75">
        <f t="shared" ref="AA77:AB77" si="72">SUM(AA78:AA80)</f>
        <v>0</v>
      </c>
      <c r="AB77" s="75">
        <f t="shared" si="72"/>
        <v>0</v>
      </c>
      <c r="AC77" s="75">
        <f t="shared" si="69"/>
        <v>9.0451758965670006</v>
      </c>
      <c r="AD77" s="75">
        <f t="shared" si="69"/>
        <v>3.9319854300000001</v>
      </c>
      <c r="AE77" s="75">
        <f t="shared" si="69"/>
        <v>0.63600000000000001</v>
      </c>
      <c r="AF77" s="75">
        <f>SUM(AF78:AF81)</f>
        <v>3.6360094175</v>
      </c>
      <c r="AG77" s="75">
        <f t="shared" si="69"/>
        <v>39.334000000000003</v>
      </c>
      <c r="AH77" s="75">
        <f t="shared" si="69"/>
        <v>39.334000000000003</v>
      </c>
      <c r="AI77" s="75">
        <f t="shared" si="69"/>
        <v>0</v>
      </c>
      <c r="AJ77" s="75">
        <f t="shared" si="69"/>
        <v>0</v>
      </c>
      <c r="AK77" s="75">
        <f t="shared" si="69"/>
        <v>0</v>
      </c>
      <c r="AL77" s="75">
        <f t="shared" si="69"/>
        <v>0</v>
      </c>
      <c r="AM77" s="75">
        <f t="shared" si="62"/>
        <v>49.015175896567001</v>
      </c>
      <c r="AN77" s="75">
        <f t="shared" si="63"/>
        <v>46.901994847500006</v>
      </c>
      <c r="AO77" s="90" t="s">
        <v>102</v>
      </c>
      <c r="AP77" s="8"/>
      <c r="AQ77" s="8"/>
    </row>
    <row r="78" spans="1:43" ht="69" customHeight="1" x14ac:dyDescent="0.25">
      <c r="A78" s="83" t="s">
        <v>120</v>
      </c>
      <c r="B78" s="84" t="s">
        <v>150</v>
      </c>
      <c r="C78" s="85" t="s">
        <v>180</v>
      </c>
      <c r="D78" s="82" t="s">
        <v>271</v>
      </c>
      <c r="E78" s="82">
        <v>2020</v>
      </c>
      <c r="F78" s="82">
        <v>2020</v>
      </c>
      <c r="G78" s="82">
        <v>2020</v>
      </c>
      <c r="H78" s="75">
        <v>6.2821764662673585E-2</v>
      </c>
      <c r="I78" s="75">
        <v>6.2821764662673585E-2</v>
      </c>
      <c r="J78" s="76">
        <v>0</v>
      </c>
      <c r="K78" s="75">
        <f t="shared" si="15"/>
        <v>0.50737178519999993</v>
      </c>
      <c r="L78" s="75">
        <v>0.35140006439999999</v>
      </c>
      <c r="M78" s="75">
        <v>0.15597172079999999</v>
      </c>
      <c r="N78" s="75">
        <v>0</v>
      </c>
      <c r="O78" s="75">
        <v>0</v>
      </c>
      <c r="P78" s="76">
        <f t="shared" si="57"/>
        <v>0.46189751000000001</v>
      </c>
      <c r="Q78" s="76">
        <v>0</v>
      </c>
      <c r="R78" s="76">
        <v>0.16861056999999999</v>
      </c>
      <c r="S78" s="76">
        <v>0.29328694</v>
      </c>
      <c r="T78" s="76">
        <f>O78</f>
        <v>0</v>
      </c>
      <c r="U78" s="77">
        <v>0</v>
      </c>
      <c r="V78" s="77">
        <v>0</v>
      </c>
      <c r="W78" s="75">
        <v>0</v>
      </c>
      <c r="X78" s="75">
        <v>0</v>
      </c>
      <c r="Y78" s="75" t="s">
        <v>102</v>
      </c>
      <c r="Z78" s="75">
        <f t="shared" ref="Z78:Z80" si="73">X78</f>
        <v>0</v>
      </c>
      <c r="AA78" s="75">
        <v>0</v>
      </c>
      <c r="AB78" s="75">
        <v>0</v>
      </c>
      <c r="AC78" s="75">
        <v>0.50724301458599996</v>
      </c>
      <c r="AD78" s="75">
        <v>0.46189751000000001</v>
      </c>
      <c r="AE78" s="75">
        <v>0</v>
      </c>
      <c r="AF78" s="75">
        <f t="shared" si="40"/>
        <v>0</v>
      </c>
      <c r="AG78" s="75">
        <v>0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f t="shared" si="62"/>
        <v>0.50724301458599996</v>
      </c>
      <c r="AN78" s="75">
        <f t="shared" si="63"/>
        <v>0.46189751000000001</v>
      </c>
      <c r="AO78" s="84"/>
      <c r="AP78" s="8"/>
      <c r="AQ78" s="8"/>
    </row>
    <row r="79" spans="1:43" ht="69" customHeight="1" x14ac:dyDescent="0.25">
      <c r="A79" s="83" t="s">
        <v>121</v>
      </c>
      <c r="B79" s="84" t="s">
        <v>206</v>
      </c>
      <c r="C79" s="12" t="s">
        <v>181</v>
      </c>
      <c r="D79" s="82" t="s">
        <v>111</v>
      </c>
      <c r="E79" s="82">
        <v>2021</v>
      </c>
      <c r="F79" s="82">
        <v>2022</v>
      </c>
      <c r="G79" s="82">
        <v>2022</v>
      </c>
      <c r="H79" s="75">
        <v>2.2969220360193749</v>
      </c>
      <c r="I79" s="75">
        <v>2.2969220360193749</v>
      </c>
      <c r="J79" s="76">
        <v>0</v>
      </c>
      <c r="K79" s="75">
        <f t="shared" si="15"/>
        <v>43.206000000000003</v>
      </c>
      <c r="L79" s="75">
        <v>3.2360000000000042</v>
      </c>
      <c r="M79" s="75">
        <v>39.97</v>
      </c>
      <c r="N79" s="75">
        <v>0</v>
      </c>
      <c r="O79" s="75">
        <v>0</v>
      </c>
      <c r="P79" s="76">
        <f t="shared" si="57"/>
        <v>40.234000000000002</v>
      </c>
      <c r="Q79" s="76">
        <v>0.9</v>
      </c>
      <c r="R79" s="76">
        <v>39.334000000000003</v>
      </c>
      <c r="S79" s="76">
        <f>N79</f>
        <v>0</v>
      </c>
      <c r="T79" s="76">
        <f>O79</f>
        <v>0</v>
      </c>
      <c r="U79" s="77">
        <v>0</v>
      </c>
      <c r="V79" s="77">
        <v>0</v>
      </c>
      <c r="W79" s="75">
        <v>2.1040000000000001</v>
      </c>
      <c r="X79" s="75">
        <f>47.964/1.2</f>
        <v>39.97</v>
      </c>
      <c r="Y79" s="75">
        <v>2.1040000000000001</v>
      </c>
      <c r="Z79" s="75">
        <v>40.234000000000002</v>
      </c>
      <c r="AA79" s="75">
        <v>0</v>
      </c>
      <c r="AB79" s="75">
        <v>0</v>
      </c>
      <c r="AC79" s="75">
        <v>3.2364000000000002</v>
      </c>
      <c r="AD79" s="75">
        <v>0</v>
      </c>
      <c r="AE79" s="75">
        <v>0.63600000000000001</v>
      </c>
      <c r="AF79" s="75">
        <v>0.9</v>
      </c>
      <c r="AG79" s="75">
        <v>39.334000000000003</v>
      </c>
      <c r="AH79" s="75">
        <f>AG79</f>
        <v>39.334000000000003</v>
      </c>
      <c r="AI79" s="75">
        <v>0</v>
      </c>
      <c r="AJ79" s="75">
        <v>0</v>
      </c>
      <c r="AK79" s="75">
        <v>0</v>
      </c>
      <c r="AL79" s="75">
        <v>0</v>
      </c>
      <c r="AM79" s="75">
        <f t="shared" si="62"/>
        <v>43.206400000000002</v>
      </c>
      <c r="AN79" s="75">
        <f t="shared" si="63"/>
        <v>40.234000000000002</v>
      </c>
      <c r="AO79" s="84" t="s">
        <v>286</v>
      </c>
      <c r="AP79" s="8"/>
      <c r="AQ79" s="8"/>
    </row>
    <row r="80" spans="1:43" ht="68.25" customHeight="1" x14ac:dyDescent="0.25">
      <c r="A80" s="83" t="s">
        <v>207</v>
      </c>
      <c r="B80" s="84" t="s">
        <v>275</v>
      </c>
      <c r="C80" s="85" t="s">
        <v>208</v>
      </c>
      <c r="D80" s="82" t="s">
        <v>271</v>
      </c>
      <c r="E80" s="82">
        <v>2019</v>
      </c>
      <c r="F80" s="82">
        <v>2020</v>
      </c>
      <c r="G80" s="82">
        <v>2020</v>
      </c>
      <c r="H80" s="75">
        <v>0.51852154220746505</v>
      </c>
      <c r="I80" s="75">
        <v>0.51852154220746505</v>
      </c>
      <c r="J80" s="75">
        <v>0</v>
      </c>
      <c r="K80" s="75">
        <f t="shared" si="15"/>
        <v>5.5838168819810008</v>
      </c>
      <c r="L80" s="75">
        <v>0.28228399999999998</v>
      </c>
      <c r="M80" s="75">
        <v>2.4297749379810001</v>
      </c>
      <c r="N80" s="75">
        <v>2.8717579440000001</v>
      </c>
      <c r="O80" s="75">
        <v>0</v>
      </c>
      <c r="P80" s="76">
        <f t="shared" si="57"/>
        <v>3.7529727700000004</v>
      </c>
      <c r="Q80" s="76">
        <v>0.2828848500000003</v>
      </c>
      <c r="R80" s="76">
        <v>1.0610398299999999</v>
      </c>
      <c r="S80" s="76">
        <v>2.4090480900000002</v>
      </c>
      <c r="T80" s="76">
        <f>O80</f>
        <v>0</v>
      </c>
      <c r="U80" s="77">
        <v>0</v>
      </c>
      <c r="V80" s="77">
        <v>0</v>
      </c>
      <c r="W80" s="75">
        <v>0</v>
      </c>
      <c r="X80" s="75">
        <v>0</v>
      </c>
      <c r="Y80" s="75" t="s">
        <v>102</v>
      </c>
      <c r="Z80" s="75">
        <f t="shared" si="73"/>
        <v>0</v>
      </c>
      <c r="AA80" s="75">
        <v>0</v>
      </c>
      <c r="AB80" s="75">
        <v>0</v>
      </c>
      <c r="AC80" s="75">
        <f>M80+N80</f>
        <v>5.3015328819810001</v>
      </c>
      <c r="AD80" s="75">
        <v>3.4700879200000001</v>
      </c>
      <c r="AE80" s="75">
        <v>0</v>
      </c>
      <c r="AF80" s="75">
        <f t="shared" si="40"/>
        <v>0</v>
      </c>
      <c r="AG80" s="75">
        <v>0</v>
      </c>
      <c r="AH80" s="75">
        <f t="shared" ref="AH80" si="74">AH82+AH87+AH93+AH102</f>
        <v>0</v>
      </c>
      <c r="AI80" s="75">
        <v>0</v>
      </c>
      <c r="AJ80" s="75">
        <v>0</v>
      </c>
      <c r="AK80" s="75">
        <v>0</v>
      </c>
      <c r="AL80" s="75">
        <v>0</v>
      </c>
      <c r="AM80" s="75">
        <f t="shared" si="62"/>
        <v>5.3015328819810001</v>
      </c>
      <c r="AN80" s="75">
        <f t="shared" si="63"/>
        <v>3.4700879200000001</v>
      </c>
      <c r="AO80" s="84"/>
      <c r="AP80" s="8"/>
      <c r="AQ80" s="8"/>
    </row>
    <row r="81" spans="1:43" ht="69" customHeight="1" x14ac:dyDescent="0.25">
      <c r="A81" s="83" t="s">
        <v>242</v>
      </c>
      <c r="B81" s="84" t="s">
        <v>243</v>
      </c>
      <c r="C81" s="12" t="s">
        <v>244</v>
      </c>
      <c r="D81" s="82" t="s">
        <v>111</v>
      </c>
      <c r="E81" s="82">
        <v>2021</v>
      </c>
      <c r="F81" s="82" t="s">
        <v>102</v>
      </c>
      <c r="G81" s="82">
        <v>2021</v>
      </c>
      <c r="H81" s="75">
        <v>0</v>
      </c>
      <c r="I81" s="75">
        <f t="shared" ref="I81" si="75">H81</f>
        <v>0</v>
      </c>
      <c r="J81" s="76">
        <v>0</v>
      </c>
      <c r="K81" s="75">
        <f t="shared" si="15"/>
        <v>0</v>
      </c>
      <c r="L81" s="75" t="s">
        <v>102</v>
      </c>
      <c r="M81" s="75" t="s">
        <v>102</v>
      </c>
      <c r="N81" s="75" t="s">
        <v>102</v>
      </c>
      <c r="O81" s="75" t="s">
        <v>102</v>
      </c>
      <c r="P81" s="76">
        <f t="shared" si="57"/>
        <v>2.7360093749000001</v>
      </c>
      <c r="Q81" s="76">
        <v>0.2</v>
      </c>
      <c r="R81" s="76">
        <v>2.5360093748999999</v>
      </c>
      <c r="S81" s="76">
        <v>0</v>
      </c>
      <c r="T81" s="76">
        <v>0</v>
      </c>
      <c r="U81" s="77">
        <v>0</v>
      </c>
      <c r="V81" s="77">
        <v>0</v>
      </c>
      <c r="W81" s="75">
        <v>0</v>
      </c>
      <c r="X81" s="75">
        <v>0</v>
      </c>
      <c r="Y81" s="75">
        <f t="shared" ref="Y81" si="76">W81</f>
        <v>0</v>
      </c>
      <c r="Z81" s="75">
        <v>2.7360094175</v>
      </c>
      <c r="AA81" s="75">
        <v>0</v>
      </c>
      <c r="AB81" s="75">
        <v>0</v>
      </c>
      <c r="AC81" s="75">
        <v>0</v>
      </c>
      <c r="AD81" s="75">
        <f t="shared" ref="AD81" si="77">AC81</f>
        <v>0</v>
      </c>
      <c r="AE81" s="75">
        <v>0</v>
      </c>
      <c r="AF81" s="75">
        <v>2.7360094175</v>
      </c>
      <c r="AG81" s="75">
        <v>0</v>
      </c>
      <c r="AH81" s="75">
        <f>AG81</f>
        <v>0</v>
      </c>
      <c r="AI81" s="75">
        <v>0</v>
      </c>
      <c r="AJ81" s="75">
        <v>0</v>
      </c>
      <c r="AK81" s="75">
        <v>0</v>
      </c>
      <c r="AL81" s="75">
        <v>0</v>
      </c>
      <c r="AM81" s="75">
        <f t="shared" si="62"/>
        <v>0</v>
      </c>
      <c r="AN81" s="75">
        <f t="shared" si="63"/>
        <v>2.7360094175</v>
      </c>
      <c r="AO81" s="84" t="s">
        <v>124</v>
      </c>
      <c r="AP81" s="8"/>
      <c r="AQ81" s="8"/>
    </row>
    <row r="82" spans="1:43" ht="31.5" x14ac:dyDescent="0.25">
      <c r="A82" s="79" t="s">
        <v>60</v>
      </c>
      <c r="B82" s="80" t="s">
        <v>61</v>
      </c>
      <c r="C82" s="81" t="s">
        <v>104</v>
      </c>
      <c r="D82" s="82" t="s">
        <v>102</v>
      </c>
      <c r="E82" s="82" t="s">
        <v>102</v>
      </c>
      <c r="F82" s="82" t="s">
        <v>102</v>
      </c>
      <c r="G82" s="82" t="s">
        <v>102</v>
      </c>
      <c r="H82" s="75">
        <f>H83+H90</f>
        <v>3.9056327698034563</v>
      </c>
      <c r="I82" s="75">
        <f t="shared" ref="I82:AL82" si="78">I83+I90</f>
        <v>4.8553701498034565</v>
      </c>
      <c r="J82" s="75">
        <f t="shared" si="78"/>
        <v>0</v>
      </c>
      <c r="K82" s="75">
        <f t="shared" si="15"/>
        <v>29.180119098728184</v>
      </c>
      <c r="L82" s="75">
        <f t="shared" si="78"/>
        <v>1.0364151089749021</v>
      </c>
      <c r="M82" s="75">
        <f t="shared" si="78"/>
        <v>8.0190277167973498</v>
      </c>
      <c r="N82" s="75">
        <f t="shared" si="78"/>
        <v>20.124676272955931</v>
      </c>
      <c r="O82" s="75">
        <f t="shared" si="78"/>
        <v>0</v>
      </c>
      <c r="P82" s="76">
        <f t="shared" si="78"/>
        <v>40.399040541001717</v>
      </c>
      <c r="Q82" s="76">
        <f t="shared" si="78"/>
        <v>1.5643656109749022</v>
      </c>
      <c r="R82" s="76">
        <f t="shared" si="78"/>
        <v>12.004939335262883</v>
      </c>
      <c r="S82" s="76">
        <f t="shared" si="78"/>
        <v>26.829735594763932</v>
      </c>
      <c r="T82" s="76">
        <f t="shared" si="78"/>
        <v>0</v>
      </c>
      <c r="U82" s="77">
        <v>0</v>
      </c>
      <c r="V82" s="77">
        <v>0</v>
      </c>
      <c r="W82" s="75">
        <f t="shared" si="78"/>
        <v>1.2174489693433816</v>
      </c>
      <c r="X82" s="75">
        <f t="shared" ref="X82:Z82" si="79">X83+X90</f>
        <v>9.9246155977852411</v>
      </c>
      <c r="Y82" s="75">
        <f t="shared" si="79"/>
        <v>2.2302519693433815</v>
      </c>
      <c r="Z82" s="75">
        <f t="shared" si="79"/>
        <v>19.63569559778524</v>
      </c>
      <c r="AA82" s="93">
        <f t="shared" ref="AA82:AB82" si="80">AA83+AA90</f>
        <v>0</v>
      </c>
      <c r="AB82" s="75">
        <f t="shared" si="80"/>
        <v>0</v>
      </c>
      <c r="AC82" s="93">
        <f t="shared" si="78"/>
        <v>19.25550350094294</v>
      </c>
      <c r="AD82" s="75">
        <f t="shared" si="78"/>
        <v>20.763345059999999</v>
      </c>
      <c r="AE82" s="93">
        <f t="shared" si="78"/>
        <v>0</v>
      </c>
      <c r="AF82" s="75">
        <f t="shared" si="78"/>
        <v>9.711079999999999</v>
      </c>
      <c r="AG82" s="93">
        <f t="shared" si="78"/>
        <v>0</v>
      </c>
      <c r="AH82" s="75">
        <f t="shared" si="78"/>
        <v>0</v>
      </c>
      <c r="AI82" s="93">
        <f t="shared" si="78"/>
        <v>9.9246155977852411</v>
      </c>
      <c r="AJ82" s="93">
        <f t="shared" si="78"/>
        <v>9.9246155977852411</v>
      </c>
      <c r="AK82" s="93">
        <f t="shared" si="78"/>
        <v>0</v>
      </c>
      <c r="AL82" s="93">
        <f t="shared" si="78"/>
        <v>0</v>
      </c>
      <c r="AM82" s="75">
        <f t="shared" si="62"/>
        <v>29.180119098728181</v>
      </c>
      <c r="AN82" s="75">
        <f t="shared" si="63"/>
        <v>40.399040657785235</v>
      </c>
      <c r="AO82" s="82" t="s">
        <v>102</v>
      </c>
      <c r="AP82" s="8"/>
      <c r="AQ82" s="8"/>
    </row>
    <row r="83" spans="1:43" ht="15.75" customHeight="1" x14ac:dyDescent="0.25">
      <c r="A83" s="79" t="s">
        <v>62</v>
      </c>
      <c r="B83" s="80" t="s">
        <v>63</v>
      </c>
      <c r="C83" s="81" t="s">
        <v>104</v>
      </c>
      <c r="D83" s="82" t="s">
        <v>102</v>
      </c>
      <c r="E83" s="82" t="s">
        <v>102</v>
      </c>
      <c r="F83" s="82" t="s">
        <v>102</v>
      </c>
      <c r="G83" s="82" t="s">
        <v>102</v>
      </c>
      <c r="H83" s="75">
        <f>SUM(H84:H89)</f>
        <v>3.9056327698034563</v>
      </c>
      <c r="I83" s="75">
        <f t="shared" ref="I83:AL83" si="81">SUM(I84:I89)</f>
        <v>4.8553701498034565</v>
      </c>
      <c r="J83" s="75">
        <f t="shared" si="81"/>
        <v>0</v>
      </c>
      <c r="K83" s="75">
        <f t="shared" si="15"/>
        <v>29.180119098728184</v>
      </c>
      <c r="L83" s="75">
        <f t="shared" si="81"/>
        <v>1.0364151089749021</v>
      </c>
      <c r="M83" s="75">
        <f t="shared" si="81"/>
        <v>8.0190277167973498</v>
      </c>
      <c r="N83" s="75">
        <f t="shared" si="81"/>
        <v>20.124676272955931</v>
      </c>
      <c r="O83" s="75">
        <f t="shared" si="81"/>
        <v>0</v>
      </c>
      <c r="P83" s="75">
        <f>SUM(P84:P89)</f>
        <v>37.939806901001717</v>
      </c>
      <c r="Q83" s="75">
        <f t="shared" si="81"/>
        <v>1.4292206109749022</v>
      </c>
      <c r="R83" s="75">
        <f t="shared" si="81"/>
        <v>11.384580995262883</v>
      </c>
      <c r="S83" s="75">
        <f t="shared" si="81"/>
        <v>25.126005294763932</v>
      </c>
      <c r="T83" s="75">
        <f t="shared" si="81"/>
        <v>0</v>
      </c>
      <c r="U83" s="77">
        <v>0</v>
      </c>
      <c r="V83" s="77">
        <v>0</v>
      </c>
      <c r="W83" s="75">
        <f t="shared" si="81"/>
        <v>1.2174489693433816</v>
      </c>
      <c r="X83" s="75">
        <f t="shared" ref="X83:Z83" si="82">SUM(X84:X89)</f>
        <v>9.9246155977852411</v>
      </c>
      <c r="Y83" s="75">
        <f t="shared" si="82"/>
        <v>2.2302519693433815</v>
      </c>
      <c r="Z83" s="75">
        <f t="shared" si="82"/>
        <v>19.63569559778524</v>
      </c>
      <c r="AA83" s="93">
        <f t="shared" ref="AA83:AB83" si="83">SUM(AA84:AA89)</f>
        <v>0</v>
      </c>
      <c r="AB83" s="93">
        <f t="shared" si="83"/>
        <v>0</v>
      </c>
      <c r="AC83" s="93">
        <f t="shared" si="81"/>
        <v>19.25550350094294</v>
      </c>
      <c r="AD83" s="93">
        <f t="shared" si="81"/>
        <v>18.304111419999998</v>
      </c>
      <c r="AE83" s="93">
        <f t="shared" si="81"/>
        <v>0</v>
      </c>
      <c r="AF83" s="75">
        <f t="shared" si="81"/>
        <v>9.711079999999999</v>
      </c>
      <c r="AG83" s="93">
        <f t="shared" si="81"/>
        <v>0</v>
      </c>
      <c r="AH83" s="75">
        <f t="shared" si="81"/>
        <v>0</v>
      </c>
      <c r="AI83" s="93">
        <f t="shared" si="81"/>
        <v>9.9246155977852411</v>
      </c>
      <c r="AJ83" s="93">
        <f t="shared" si="81"/>
        <v>9.9246155977852411</v>
      </c>
      <c r="AK83" s="93">
        <f t="shared" si="81"/>
        <v>0</v>
      </c>
      <c r="AL83" s="93">
        <f t="shared" si="81"/>
        <v>0</v>
      </c>
      <c r="AM83" s="75">
        <f t="shared" si="62"/>
        <v>29.180119098728181</v>
      </c>
      <c r="AN83" s="75">
        <f t="shared" si="63"/>
        <v>37.939807017785242</v>
      </c>
      <c r="AO83" s="82" t="s">
        <v>102</v>
      </c>
      <c r="AP83" s="8"/>
      <c r="AQ83" s="8"/>
    </row>
    <row r="84" spans="1:43" ht="66" customHeight="1" x14ac:dyDescent="0.25">
      <c r="A84" s="83" t="s">
        <v>152</v>
      </c>
      <c r="B84" s="84" t="s">
        <v>151</v>
      </c>
      <c r="C84" s="94" t="s">
        <v>182</v>
      </c>
      <c r="D84" s="82" t="s">
        <v>271</v>
      </c>
      <c r="E84" s="82">
        <v>2020</v>
      </c>
      <c r="F84" s="82">
        <v>2020</v>
      </c>
      <c r="G84" s="82">
        <v>2020</v>
      </c>
      <c r="H84" s="75">
        <v>1.0022045854216919</v>
      </c>
      <c r="I84" s="75">
        <v>1.0022045854216919</v>
      </c>
      <c r="J84" s="75">
        <v>0</v>
      </c>
      <c r="K84" s="75">
        <f t="shared" si="15"/>
        <v>7.7171541423146106</v>
      </c>
      <c r="L84" s="75">
        <v>0.196691166</v>
      </c>
      <c r="M84" s="75">
        <v>2.45788713131661</v>
      </c>
      <c r="N84" s="75">
        <v>5.0625758449980003</v>
      </c>
      <c r="O84" s="75">
        <v>0</v>
      </c>
      <c r="P84" s="76">
        <f t="shared" ref="P84:P92" si="84">SUM(Q84:T84)</f>
        <v>7.9765642200000002</v>
      </c>
      <c r="Q84" s="76">
        <v>0.234762</v>
      </c>
      <c r="R84" s="76">
        <v>2.5587992100000001</v>
      </c>
      <c r="S84" s="76">
        <v>5.1830030100000002</v>
      </c>
      <c r="T84" s="76">
        <f>O84</f>
        <v>0</v>
      </c>
      <c r="U84" s="77">
        <v>0</v>
      </c>
      <c r="V84" s="77">
        <v>0</v>
      </c>
      <c r="W84" s="75">
        <v>0</v>
      </c>
      <c r="X84" s="75">
        <v>0</v>
      </c>
      <c r="Y84" s="75" t="s">
        <v>102</v>
      </c>
      <c r="Z84" s="75">
        <f t="shared" ref="Y84:Z87" si="85">X84</f>
        <v>0</v>
      </c>
      <c r="AA84" s="75">
        <v>0</v>
      </c>
      <c r="AB84" s="75">
        <v>0</v>
      </c>
      <c r="AC84" s="75">
        <f>K84</f>
        <v>7.7171541423146106</v>
      </c>
      <c r="AD84" s="75">
        <v>7.9765642199999993</v>
      </c>
      <c r="AE84" s="75">
        <v>0</v>
      </c>
      <c r="AF84" s="75">
        <f t="shared" si="40"/>
        <v>0</v>
      </c>
      <c r="AG84" s="75">
        <v>0</v>
      </c>
      <c r="AH84" s="75">
        <f t="shared" ref="AH84" si="86">AH85+AH93+AH96+AH105</f>
        <v>0</v>
      </c>
      <c r="AI84" s="75">
        <v>0</v>
      </c>
      <c r="AJ84" s="75">
        <v>0</v>
      </c>
      <c r="AK84" s="75">
        <v>0</v>
      </c>
      <c r="AL84" s="75">
        <v>0</v>
      </c>
      <c r="AM84" s="75">
        <f t="shared" si="62"/>
        <v>7.7171541423146106</v>
      </c>
      <c r="AN84" s="75">
        <f t="shared" si="63"/>
        <v>7.9765642199999993</v>
      </c>
      <c r="AO84" s="84"/>
      <c r="AP84" s="8"/>
      <c r="AQ84" s="8"/>
    </row>
    <row r="85" spans="1:43" ht="77.25" customHeight="1" x14ac:dyDescent="0.25">
      <c r="A85" s="83" t="s">
        <v>154</v>
      </c>
      <c r="B85" s="84" t="s">
        <v>153</v>
      </c>
      <c r="C85" s="94" t="s">
        <v>183</v>
      </c>
      <c r="D85" s="82" t="s">
        <v>271</v>
      </c>
      <c r="E85" s="82">
        <v>2020</v>
      </c>
      <c r="F85" s="82">
        <v>2020</v>
      </c>
      <c r="G85" s="82">
        <v>2020</v>
      </c>
      <c r="H85" s="75">
        <v>0.76390978071669091</v>
      </c>
      <c r="I85" s="75">
        <v>0.76390978071669091</v>
      </c>
      <c r="J85" s="75">
        <v>0</v>
      </c>
      <c r="K85" s="75">
        <f t="shared" si="15"/>
        <v>5.328178292115</v>
      </c>
      <c r="L85" s="75">
        <v>0.196691166</v>
      </c>
      <c r="M85" s="75">
        <v>1.2740702725169999</v>
      </c>
      <c r="N85" s="75">
        <v>3.857416853598</v>
      </c>
      <c r="O85" s="75">
        <v>0</v>
      </c>
      <c r="P85" s="76">
        <f t="shared" si="84"/>
        <v>4.1773492000000001</v>
      </c>
      <c r="Q85" s="76">
        <v>0.14416799999999999</v>
      </c>
      <c r="R85" s="76">
        <v>1.0073390800000002</v>
      </c>
      <c r="S85" s="76">
        <v>3.0258421200000001</v>
      </c>
      <c r="T85" s="76">
        <f>O85</f>
        <v>0</v>
      </c>
      <c r="U85" s="77">
        <v>0</v>
      </c>
      <c r="V85" s="77">
        <v>0</v>
      </c>
      <c r="W85" s="75">
        <v>0</v>
      </c>
      <c r="X85" s="75">
        <v>0</v>
      </c>
      <c r="Y85" s="75" t="s">
        <v>102</v>
      </c>
      <c r="Z85" s="75">
        <f t="shared" si="85"/>
        <v>0</v>
      </c>
      <c r="AA85" s="75">
        <v>0</v>
      </c>
      <c r="AB85" s="75">
        <v>0</v>
      </c>
      <c r="AC85" s="75">
        <f>K85</f>
        <v>5.328178292115</v>
      </c>
      <c r="AD85" s="75">
        <v>4.1773492000000001</v>
      </c>
      <c r="AE85" s="75">
        <v>0</v>
      </c>
      <c r="AF85" s="75">
        <f t="shared" si="40"/>
        <v>0</v>
      </c>
      <c r="AG85" s="75">
        <v>0</v>
      </c>
      <c r="AH85" s="75">
        <f t="shared" ref="AH85" si="87">AH86+AH94+AH97+AH106</f>
        <v>0</v>
      </c>
      <c r="AI85" s="75">
        <v>0</v>
      </c>
      <c r="AJ85" s="75">
        <v>0</v>
      </c>
      <c r="AK85" s="75">
        <v>0</v>
      </c>
      <c r="AL85" s="75">
        <v>0</v>
      </c>
      <c r="AM85" s="75">
        <f t="shared" si="62"/>
        <v>5.328178292115</v>
      </c>
      <c r="AN85" s="75">
        <f t="shared" si="63"/>
        <v>4.1773492000000001</v>
      </c>
      <c r="AO85" s="84"/>
      <c r="AP85" s="8"/>
      <c r="AQ85" s="8"/>
    </row>
    <row r="86" spans="1:43" ht="70.5" customHeight="1" x14ac:dyDescent="0.25">
      <c r="A86" s="83" t="s">
        <v>155</v>
      </c>
      <c r="B86" s="84" t="s">
        <v>156</v>
      </c>
      <c r="C86" s="94" t="s">
        <v>184</v>
      </c>
      <c r="D86" s="82" t="s">
        <v>271</v>
      </c>
      <c r="E86" s="82">
        <v>2020</v>
      </c>
      <c r="F86" s="82">
        <v>2020</v>
      </c>
      <c r="G86" s="82">
        <v>2020</v>
      </c>
      <c r="H86" s="75">
        <v>0.92206943432169175</v>
      </c>
      <c r="I86" s="75">
        <v>0.92206943432169175</v>
      </c>
      <c r="J86" s="75">
        <v>0</v>
      </c>
      <c r="K86" s="75">
        <f t="shared" si="15"/>
        <v>6.2101710665133298</v>
      </c>
      <c r="L86" s="75">
        <v>0.196691166</v>
      </c>
      <c r="M86" s="75">
        <v>1.5647205987573301</v>
      </c>
      <c r="N86" s="75">
        <v>4.4487593017559997</v>
      </c>
      <c r="O86" s="75">
        <v>0</v>
      </c>
      <c r="P86" s="76">
        <f t="shared" si="84"/>
        <v>6.1501980000000005</v>
      </c>
      <c r="Q86" s="76">
        <v>0.186949</v>
      </c>
      <c r="R86" s="76">
        <v>1.5078474599999998</v>
      </c>
      <c r="S86" s="76">
        <v>4.4554015400000004</v>
      </c>
      <c r="T86" s="76">
        <f>O86</f>
        <v>0</v>
      </c>
      <c r="U86" s="77">
        <v>0</v>
      </c>
      <c r="V86" s="77">
        <v>0</v>
      </c>
      <c r="W86" s="75">
        <v>0</v>
      </c>
      <c r="X86" s="75">
        <v>0</v>
      </c>
      <c r="Y86" s="75" t="s">
        <v>102</v>
      </c>
      <c r="Z86" s="75">
        <f t="shared" si="85"/>
        <v>0</v>
      </c>
      <c r="AA86" s="75">
        <v>0</v>
      </c>
      <c r="AB86" s="75">
        <v>0</v>
      </c>
      <c r="AC86" s="75">
        <f>K86</f>
        <v>6.2101710665133298</v>
      </c>
      <c r="AD86" s="75">
        <v>6.1501980000000005</v>
      </c>
      <c r="AE86" s="75">
        <v>0</v>
      </c>
      <c r="AF86" s="75">
        <f t="shared" si="40"/>
        <v>0</v>
      </c>
      <c r="AG86" s="75">
        <v>0</v>
      </c>
      <c r="AH86" s="75">
        <f t="shared" ref="AH86" si="88">AH87+AH95+AH98+AH107</f>
        <v>0</v>
      </c>
      <c r="AI86" s="75">
        <v>0</v>
      </c>
      <c r="AJ86" s="75">
        <v>0</v>
      </c>
      <c r="AK86" s="75">
        <v>0</v>
      </c>
      <c r="AL86" s="75">
        <v>0</v>
      </c>
      <c r="AM86" s="75">
        <f t="shared" si="62"/>
        <v>6.2101710665133298</v>
      </c>
      <c r="AN86" s="75">
        <f t="shared" si="63"/>
        <v>6.1501980000000005</v>
      </c>
      <c r="AO86" s="84"/>
      <c r="AP86" s="8"/>
      <c r="AQ86" s="8"/>
    </row>
    <row r="87" spans="1:43" ht="69" customHeight="1" x14ac:dyDescent="0.25">
      <c r="A87" s="83" t="s">
        <v>158</v>
      </c>
      <c r="B87" s="84" t="s">
        <v>157</v>
      </c>
      <c r="C87" s="94" t="s">
        <v>185</v>
      </c>
      <c r="D87" s="82" t="s">
        <v>111</v>
      </c>
      <c r="E87" s="82">
        <v>2023</v>
      </c>
      <c r="F87" s="82">
        <v>2023</v>
      </c>
      <c r="G87" s="82">
        <v>2023</v>
      </c>
      <c r="H87" s="75">
        <v>0.59288439904919088</v>
      </c>
      <c r="I87" s="75">
        <v>0.59288439904919088</v>
      </c>
      <c r="J87" s="75">
        <v>0</v>
      </c>
      <c r="K87" s="75">
        <f t="shared" si="15"/>
        <v>5.1732771037416709</v>
      </c>
      <c r="L87" s="75">
        <v>0.223170805487451</v>
      </c>
      <c r="M87" s="75">
        <v>1.51331724931389</v>
      </c>
      <c r="N87" s="75">
        <v>3.4367890489403301</v>
      </c>
      <c r="O87" s="75">
        <v>0</v>
      </c>
      <c r="P87" s="76">
        <f t="shared" si="84"/>
        <v>5.1732771037416709</v>
      </c>
      <c r="Q87" s="76">
        <f t="shared" ref="Q87:S88" si="89">L87</f>
        <v>0.223170805487451</v>
      </c>
      <c r="R87" s="76">
        <f t="shared" si="89"/>
        <v>1.51331724931389</v>
      </c>
      <c r="S87" s="76">
        <f t="shared" si="89"/>
        <v>3.4367890489403301</v>
      </c>
      <c r="T87" s="76">
        <f>O87</f>
        <v>0</v>
      </c>
      <c r="U87" s="77">
        <v>0</v>
      </c>
      <c r="V87" s="77">
        <v>0</v>
      </c>
      <c r="W87" s="75">
        <v>0.59288439904919088</v>
      </c>
      <c r="X87" s="75">
        <v>5.1732771037416709</v>
      </c>
      <c r="Y87" s="75">
        <f t="shared" si="85"/>
        <v>0.59288439904919088</v>
      </c>
      <c r="Z87" s="75">
        <f t="shared" si="85"/>
        <v>5.1732771037416709</v>
      </c>
      <c r="AA87" s="75">
        <v>0</v>
      </c>
      <c r="AB87" s="75">
        <v>0</v>
      </c>
      <c r="AC87" s="75">
        <v>0</v>
      </c>
      <c r="AD87" s="75">
        <f t="shared" si="39"/>
        <v>0</v>
      </c>
      <c r="AE87" s="75">
        <v>0</v>
      </c>
      <c r="AF87" s="75">
        <f t="shared" si="40"/>
        <v>0</v>
      </c>
      <c r="AG87" s="75">
        <v>0</v>
      </c>
      <c r="AH87" s="75">
        <f t="shared" ref="AH87" si="90">AH89+AH96+AH99+AH108</f>
        <v>0</v>
      </c>
      <c r="AI87" s="75">
        <f>K87</f>
        <v>5.1732771037416709</v>
      </c>
      <c r="AJ87" s="75">
        <f>AI87</f>
        <v>5.1732771037416709</v>
      </c>
      <c r="AK87" s="75">
        <v>0</v>
      </c>
      <c r="AL87" s="75">
        <v>0</v>
      </c>
      <c r="AM87" s="75">
        <f t="shared" si="62"/>
        <v>5.1732771037416709</v>
      </c>
      <c r="AN87" s="75">
        <f t="shared" si="63"/>
        <v>5.1732771037416709</v>
      </c>
      <c r="AO87" s="84"/>
      <c r="AP87" s="8"/>
      <c r="AQ87" s="8"/>
    </row>
    <row r="88" spans="1:43" ht="66" customHeight="1" x14ac:dyDescent="0.25">
      <c r="A88" s="83" t="s">
        <v>159</v>
      </c>
      <c r="B88" s="84" t="s">
        <v>160</v>
      </c>
      <c r="C88" s="94" t="s">
        <v>186</v>
      </c>
      <c r="D88" s="82" t="s">
        <v>111</v>
      </c>
      <c r="E88" s="82">
        <v>2023</v>
      </c>
      <c r="F88" s="82">
        <v>2023</v>
      </c>
      <c r="G88" s="82">
        <v>2023</v>
      </c>
      <c r="H88" s="75">
        <v>0.62456457029419088</v>
      </c>
      <c r="I88" s="75">
        <v>0.62456457029419088</v>
      </c>
      <c r="J88" s="75">
        <v>0</v>
      </c>
      <c r="K88" s="75">
        <f t="shared" si="15"/>
        <v>4.751338494043571</v>
      </c>
      <c r="L88" s="75">
        <v>0.223170805487451</v>
      </c>
      <c r="M88" s="75">
        <v>1.2090324648925199</v>
      </c>
      <c r="N88" s="75">
        <v>3.3191352236635998</v>
      </c>
      <c r="O88" s="75">
        <v>0</v>
      </c>
      <c r="P88" s="76">
        <f t="shared" si="84"/>
        <v>4.751338494043571</v>
      </c>
      <c r="Q88" s="76">
        <f t="shared" si="89"/>
        <v>0.223170805487451</v>
      </c>
      <c r="R88" s="76">
        <f t="shared" si="89"/>
        <v>1.2090324648925199</v>
      </c>
      <c r="S88" s="76">
        <f t="shared" si="89"/>
        <v>3.3191352236635998</v>
      </c>
      <c r="T88" s="76">
        <f>O88</f>
        <v>0</v>
      </c>
      <c r="U88" s="77">
        <v>0</v>
      </c>
      <c r="V88" s="77">
        <v>0</v>
      </c>
      <c r="W88" s="75">
        <v>0.62456457029419088</v>
      </c>
      <c r="X88" s="75">
        <v>4.751338494043571</v>
      </c>
      <c r="Y88" s="75">
        <f t="shared" ref="Y88" si="91">W88</f>
        <v>0.62456457029419088</v>
      </c>
      <c r="Z88" s="75">
        <f t="shared" ref="Z88" si="92">X88</f>
        <v>4.751338494043571</v>
      </c>
      <c r="AA88" s="75">
        <v>0</v>
      </c>
      <c r="AB88" s="75">
        <v>0</v>
      </c>
      <c r="AC88" s="75">
        <v>0</v>
      </c>
      <c r="AD88" s="75">
        <f t="shared" ref="AD88" si="93">AC88</f>
        <v>0</v>
      </c>
      <c r="AE88" s="75">
        <v>0</v>
      </c>
      <c r="AF88" s="75">
        <f t="shared" ref="AF88" si="94">AE88</f>
        <v>0</v>
      </c>
      <c r="AG88" s="75">
        <v>0</v>
      </c>
      <c r="AH88" s="75">
        <f>AH89+AH96+AH99+AH108</f>
        <v>0</v>
      </c>
      <c r="AI88" s="75">
        <f>K88</f>
        <v>4.751338494043571</v>
      </c>
      <c r="AJ88" s="75">
        <f>AI88</f>
        <v>4.751338494043571</v>
      </c>
      <c r="AK88" s="75">
        <v>0</v>
      </c>
      <c r="AL88" s="75">
        <v>0</v>
      </c>
      <c r="AM88" s="75">
        <f t="shared" si="62"/>
        <v>4.751338494043571</v>
      </c>
      <c r="AN88" s="75">
        <f t="shared" si="63"/>
        <v>4.751338494043571</v>
      </c>
      <c r="AO88" s="84"/>
      <c r="AP88" s="8"/>
      <c r="AQ88" s="8"/>
    </row>
    <row r="89" spans="1:43" ht="66" customHeight="1" x14ac:dyDescent="0.25">
      <c r="A89" s="83" t="s">
        <v>245</v>
      </c>
      <c r="B89" s="84" t="s">
        <v>268</v>
      </c>
      <c r="C89" s="94" t="s">
        <v>246</v>
      </c>
      <c r="D89" s="82" t="s">
        <v>111</v>
      </c>
      <c r="E89" s="82">
        <v>2021</v>
      </c>
      <c r="F89" s="82" t="s">
        <v>102</v>
      </c>
      <c r="G89" s="82">
        <v>2021</v>
      </c>
      <c r="H89" s="75">
        <v>0</v>
      </c>
      <c r="I89" s="75">
        <v>0.94973737999999996</v>
      </c>
      <c r="J89" s="75">
        <v>0</v>
      </c>
      <c r="K89" s="75">
        <f t="shared" si="15"/>
        <v>0</v>
      </c>
      <c r="L89" s="75" t="s">
        <v>102</v>
      </c>
      <c r="M89" s="75" t="s">
        <v>102</v>
      </c>
      <c r="N89" s="75" t="s">
        <v>102</v>
      </c>
      <c r="O89" s="75" t="s">
        <v>102</v>
      </c>
      <c r="P89" s="76">
        <f t="shared" si="84"/>
        <v>9.711079883216474</v>
      </c>
      <c r="Q89" s="76">
        <v>0.41699999999999998</v>
      </c>
      <c r="R89" s="76">
        <v>3.5882455310564731</v>
      </c>
      <c r="S89" s="76">
        <v>5.7058343521600001</v>
      </c>
      <c r="T89" s="76">
        <v>0</v>
      </c>
      <c r="U89" s="77">
        <v>0</v>
      </c>
      <c r="V89" s="77">
        <v>0</v>
      </c>
      <c r="W89" s="75">
        <v>0</v>
      </c>
      <c r="X89" s="75">
        <v>0</v>
      </c>
      <c r="Y89" s="75">
        <v>1.0128029999999999</v>
      </c>
      <c r="Z89" s="75">
        <v>9.711079999999999</v>
      </c>
      <c r="AA89" s="75">
        <v>0</v>
      </c>
      <c r="AB89" s="75">
        <v>0</v>
      </c>
      <c r="AC89" s="75">
        <v>0</v>
      </c>
      <c r="AD89" s="75">
        <f t="shared" si="39"/>
        <v>0</v>
      </c>
      <c r="AE89" s="75" t="s">
        <v>102</v>
      </c>
      <c r="AF89" s="75">
        <v>9.711079999999999</v>
      </c>
      <c r="AG89" s="75">
        <v>0</v>
      </c>
      <c r="AH89" s="75">
        <f>AH90+AH97+AH100+AH109</f>
        <v>0</v>
      </c>
      <c r="AI89" s="75">
        <v>0</v>
      </c>
      <c r="AJ89" s="75">
        <f>AI89</f>
        <v>0</v>
      </c>
      <c r="AK89" s="75">
        <v>0</v>
      </c>
      <c r="AL89" s="75">
        <v>0</v>
      </c>
      <c r="AM89" s="75">
        <f>SUM(AC89,AE89,AG89,AI89,AK89)</f>
        <v>0</v>
      </c>
      <c r="AN89" s="75">
        <f>SUM(AD89,AF89,AH89,AJ89,AL89)</f>
        <v>9.711079999999999</v>
      </c>
      <c r="AO89" s="84" t="s">
        <v>174</v>
      </c>
      <c r="AP89" s="8"/>
      <c r="AQ89" s="8"/>
    </row>
    <row r="90" spans="1:43" ht="31.5" customHeight="1" x14ac:dyDescent="0.25">
      <c r="A90" s="79" t="s">
        <v>64</v>
      </c>
      <c r="B90" s="80" t="s">
        <v>65</v>
      </c>
      <c r="C90" s="81" t="s">
        <v>104</v>
      </c>
      <c r="D90" s="77" t="s">
        <v>102</v>
      </c>
      <c r="E90" s="77" t="s">
        <v>102</v>
      </c>
      <c r="F90" s="77" t="s">
        <v>102</v>
      </c>
      <c r="G90" s="77" t="s">
        <v>102</v>
      </c>
      <c r="H90" s="77">
        <f t="shared" ref="H90:AN90" si="95">SUM(H91:H92)</f>
        <v>0</v>
      </c>
      <c r="I90" s="77">
        <f t="shared" si="95"/>
        <v>0</v>
      </c>
      <c r="J90" s="77">
        <f t="shared" si="95"/>
        <v>0</v>
      </c>
      <c r="K90" s="75">
        <f t="shared" si="15"/>
        <v>0</v>
      </c>
      <c r="L90" s="77">
        <f t="shared" si="95"/>
        <v>0</v>
      </c>
      <c r="M90" s="77">
        <f t="shared" si="95"/>
        <v>0</v>
      </c>
      <c r="N90" s="77">
        <f t="shared" si="95"/>
        <v>0</v>
      </c>
      <c r="O90" s="77">
        <f t="shared" si="95"/>
        <v>0</v>
      </c>
      <c r="P90" s="76">
        <f t="shared" si="84"/>
        <v>2.4592336399999999</v>
      </c>
      <c r="Q90" s="77">
        <f t="shared" si="95"/>
        <v>0.13514500000000002</v>
      </c>
      <c r="R90" s="77">
        <f t="shared" si="95"/>
        <v>0.62035834000000001</v>
      </c>
      <c r="S90" s="77">
        <f t="shared" si="95"/>
        <v>1.7037303000000001</v>
      </c>
      <c r="T90" s="77">
        <f t="shared" si="95"/>
        <v>0</v>
      </c>
      <c r="U90" s="77">
        <f t="shared" si="95"/>
        <v>0</v>
      </c>
      <c r="V90" s="77">
        <f t="shared" si="95"/>
        <v>0</v>
      </c>
      <c r="W90" s="77">
        <f t="shared" si="95"/>
        <v>0</v>
      </c>
      <c r="X90" s="77">
        <f t="shared" si="95"/>
        <v>0</v>
      </c>
      <c r="Y90" s="77">
        <f t="shared" si="95"/>
        <v>0</v>
      </c>
      <c r="Z90" s="77">
        <f t="shared" si="95"/>
        <v>0</v>
      </c>
      <c r="AA90" s="77">
        <f t="shared" si="95"/>
        <v>0</v>
      </c>
      <c r="AB90" s="77">
        <f t="shared" si="95"/>
        <v>0</v>
      </c>
      <c r="AC90" s="77">
        <f t="shared" si="95"/>
        <v>0</v>
      </c>
      <c r="AD90" s="77">
        <f t="shared" si="95"/>
        <v>2.4592336399999999</v>
      </c>
      <c r="AE90" s="77">
        <f t="shared" si="95"/>
        <v>0</v>
      </c>
      <c r="AF90" s="77">
        <f t="shared" si="95"/>
        <v>0</v>
      </c>
      <c r="AG90" s="77">
        <f t="shared" si="95"/>
        <v>0</v>
      </c>
      <c r="AH90" s="77">
        <f t="shared" si="95"/>
        <v>0</v>
      </c>
      <c r="AI90" s="77">
        <f t="shared" si="95"/>
        <v>0</v>
      </c>
      <c r="AJ90" s="77">
        <f t="shared" si="95"/>
        <v>0</v>
      </c>
      <c r="AK90" s="77">
        <f t="shared" si="95"/>
        <v>0</v>
      </c>
      <c r="AL90" s="77">
        <f t="shared" si="95"/>
        <v>0</v>
      </c>
      <c r="AM90" s="77">
        <f t="shared" si="95"/>
        <v>0</v>
      </c>
      <c r="AN90" s="77">
        <f t="shared" si="95"/>
        <v>2.4592336399999999</v>
      </c>
      <c r="AO90" s="82" t="s">
        <v>102</v>
      </c>
      <c r="AP90" s="8"/>
      <c r="AQ90" s="8"/>
    </row>
    <row r="91" spans="1:43" ht="49.5" customHeight="1" x14ac:dyDescent="0.25">
      <c r="A91" s="83" t="s">
        <v>300</v>
      </c>
      <c r="B91" s="84" t="s">
        <v>301</v>
      </c>
      <c r="C91" s="94" t="s">
        <v>302</v>
      </c>
      <c r="D91" s="82" t="s">
        <v>271</v>
      </c>
      <c r="E91" s="82">
        <v>2020</v>
      </c>
      <c r="F91" s="75" t="s">
        <v>102</v>
      </c>
      <c r="G91" s="82">
        <v>2020</v>
      </c>
      <c r="H91" s="75" t="s">
        <v>102</v>
      </c>
      <c r="I91" s="75" t="s">
        <v>102</v>
      </c>
      <c r="J91" s="75">
        <v>0</v>
      </c>
      <c r="K91" s="75">
        <f t="shared" si="15"/>
        <v>0</v>
      </c>
      <c r="L91" s="75" t="s">
        <v>102</v>
      </c>
      <c r="M91" s="75" t="s">
        <v>102</v>
      </c>
      <c r="N91" s="75" t="s">
        <v>102</v>
      </c>
      <c r="O91" s="75" t="s">
        <v>102</v>
      </c>
      <c r="P91" s="76">
        <f t="shared" si="84"/>
        <v>1.3885223500000001</v>
      </c>
      <c r="Q91" s="76">
        <v>6.5000000000000002E-2</v>
      </c>
      <c r="R91" s="76">
        <v>0.20917911</v>
      </c>
      <c r="S91" s="76">
        <v>1.1143432400000002</v>
      </c>
      <c r="T91" s="76">
        <v>0</v>
      </c>
      <c r="U91" s="77">
        <v>0</v>
      </c>
      <c r="V91" s="77">
        <v>0</v>
      </c>
      <c r="W91" s="75">
        <v>0</v>
      </c>
      <c r="X91" s="75">
        <v>0</v>
      </c>
      <c r="Y91" s="75">
        <v>0</v>
      </c>
      <c r="Z91" s="75">
        <f t="shared" ref="Z91:Z92" si="96">X91</f>
        <v>0</v>
      </c>
      <c r="AA91" s="75">
        <v>0</v>
      </c>
      <c r="AB91" s="75">
        <v>0</v>
      </c>
      <c r="AC91" s="75">
        <f>K91</f>
        <v>0</v>
      </c>
      <c r="AD91" s="75">
        <v>1.3885223499999999</v>
      </c>
      <c r="AE91" s="75">
        <v>0</v>
      </c>
      <c r="AF91" s="75">
        <f t="shared" ref="AF91:AF92" si="97">AE91</f>
        <v>0</v>
      </c>
      <c r="AG91" s="75">
        <v>0</v>
      </c>
      <c r="AH91" s="75">
        <f t="shared" ref="AH91:AH92" si="98">AH92+AH100+AH103+AH112</f>
        <v>0</v>
      </c>
      <c r="AI91" s="75">
        <v>0</v>
      </c>
      <c r="AJ91" s="75">
        <v>0</v>
      </c>
      <c r="AK91" s="75">
        <v>0</v>
      </c>
      <c r="AL91" s="75">
        <v>0</v>
      </c>
      <c r="AM91" s="75">
        <f>SUM(AC91,AE91,AG91,AI91,AK91)</f>
        <v>0</v>
      </c>
      <c r="AN91" s="75">
        <f t="shared" ref="AN91:AN92" si="99">AD91+AF91+AH91+AJ91+AL91</f>
        <v>1.3885223499999999</v>
      </c>
      <c r="AO91" s="84" t="s">
        <v>306</v>
      </c>
      <c r="AP91" s="8"/>
      <c r="AQ91" s="8"/>
    </row>
    <row r="92" spans="1:43" ht="53.25" customHeight="1" x14ac:dyDescent="0.25">
      <c r="A92" s="83" t="s">
        <v>303</v>
      </c>
      <c r="B92" s="84" t="s">
        <v>304</v>
      </c>
      <c r="C92" s="94" t="s">
        <v>305</v>
      </c>
      <c r="D92" s="82" t="s">
        <v>271</v>
      </c>
      <c r="E92" s="82">
        <v>2020</v>
      </c>
      <c r="F92" s="75" t="s">
        <v>102</v>
      </c>
      <c r="G92" s="82">
        <v>2020</v>
      </c>
      <c r="H92" s="75" t="s">
        <v>102</v>
      </c>
      <c r="I92" s="75" t="s">
        <v>102</v>
      </c>
      <c r="J92" s="75">
        <v>0</v>
      </c>
      <c r="K92" s="75">
        <f t="shared" si="15"/>
        <v>0</v>
      </c>
      <c r="L92" s="75" t="s">
        <v>102</v>
      </c>
      <c r="M92" s="75" t="s">
        <v>102</v>
      </c>
      <c r="N92" s="75" t="s">
        <v>102</v>
      </c>
      <c r="O92" s="75" t="s">
        <v>102</v>
      </c>
      <c r="P92" s="76">
        <f t="shared" si="84"/>
        <v>1.07071129</v>
      </c>
      <c r="Q92" s="76">
        <v>7.0144999999999999E-2</v>
      </c>
      <c r="R92" s="76">
        <v>0.41117923000000001</v>
      </c>
      <c r="S92" s="76">
        <v>0.58938705999999996</v>
      </c>
      <c r="T92" s="76">
        <v>0</v>
      </c>
      <c r="U92" s="77">
        <v>0</v>
      </c>
      <c r="V92" s="77">
        <v>0</v>
      </c>
      <c r="W92" s="75">
        <v>0</v>
      </c>
      <c r="X92" s="75">
        <v>0</v>
      </c>
      <c r="Y92" s="75">
        <v>0</v>
      </c>
      <c r="Z92" s="75">
        <f t="shared" si="96"/>
        <v>0</v>
      </c>
      <c r="AA92" s="75">
        <v>0</v>
      </c>
      <c r="AB92" s="75">
        <v>0</v>
      </c>
      <c r="AC92" s="75">
        <f>K92</f>
        <v>0</v>
      </c>
      <c r="AD92" s="75">
        <v>1.07071129</v>
      </c>
      <c r="AE92" s="75">
        <v>0</v>
      </c>
      <c r="AF92" s="75">
        <f t="shared" si="97"/>
        <v>0</v>
      </c>
      <c r="AG92" s="75">
        <v>0</v>
      </c>
      <c r="AH92" s="75">
        <f t="shared" si="98"/>
        <v>0</v>
      </c>
      <c r="AI92" s="75">
        <v>0</v>
      </c>
      <c r="AJ92" s="75">
        <v>0</v>
      </c>
      <c r="AK92" s="75">
        <v>0</v>
      </c>
      <c r="AL92" s="75">
        <v>0</v>
      </c>
      <c r="AM92" s="75">
        <f>SUM(AC92,AE92,AG92,AI92,AK92)</f>
        <v>0</v>
      </c>
      <c r="AN92" s="75">
        <f t="shared" si="99"/>
        <v>1.07071129</v>
      </c>
      <c r="AO92" s="84" t="s">
        <v>306</v>
      </c>
      <c r="AP92" s="8"/>
      <c r="AQ92" s="8"/>
    </row>
    <row r="93" spans="1:43" ht="31.5" x14ac:dyDescent="0.25">
      <c r="A93" s="79" t="s">
        <v>66</v>
      </c>
      <c r="B93" s="80" t="s">
        <v>67</v>
      </c>
      <c r="C93" s="81" t="s">
        <v>104</v>
      </c>
      <c r="D93" s="82" t="s">
        <v>102</v>
      </c>
      <c r="E93" s="82" t="s">
        <v>102</v>
      </c>
      <c r="F93" s="82" t="s">
        <v>102</v>
      </c>
      <c r="G93" s="82" t="s">
        <v>102</v>
      </c>
      <c r="H93" s="75">
        <v>0</v>
      </c>
      <c r="I93" s="75">
        <f t="shared" ref="I93:I124" si="100">H93</f>
        <v>0</v>
      </c>
      <c r="J93" s="75">
        <v>0</v>
      </c>
      <c r="K93" s="75">
        <f t="shared" si="15"/>
        <v>0</v>
      </c>
      <c r="L93" s="75">
        <v>0</v>
      </c>
      <c r="M93" s="75">
        <v>0</v>
      </c>
      <c r="N93" s="75">
        <v>0</v>
      </c>
      <c r="O93" s="75">
        <v>0</v>
      </c>
      <c r="P93" s="76">
        <f t="shared" ref="P93:P109" si="101">K93</f>
        <v>0</v>
      </c>
      <c r="Q93" s="76">
        <f t="shared" ref="Q93:Q109" si="102">L93</f>
        <v>0</v>
      </c>
      <c r="R93" s="76">
        <f t="shared" ref="R93:R109" si="103">M93</f>
        <v>0</v>
      </c>
      <c r="S93" s="76">
        <f t="shared" ref="S93:S109" si="104">N93</f>
        <v>0</v>
      </c>
      <c r="T93" s="76">
        <f t="shared" ref="T93:T109" si="105">O93</f>
        <v>0</v>
      </c>
      <c r="U93" s="77">
        <v>0</v>
      </c>
      <c r="V93" s="77">
        <v>0</v>
      </c>
      <c r="W93" s="75">
        <v>0</v>
      </c>
      <c r="X93" s="75">
        <f t="shared" ref="X93:X109" si="106">W93</f>
        <v>0</v>
      </c>
      <c r="Y93" s="75">
        <f t="shared" ref="Y93:Y109" si="107">X93</f>
        <v>0</v>
      </c>
      <c r="Z93" s="75">
        <f t="shared" ref="Z93:Z109" si="108">Y93</f>
        <v>0</v>
      </c>
      <c r="AA93" s="75">
        <v>0</v>
      </c>
      <c r="AB93" s="75">
        <f t="shared" ref="AB93:AB109" si="109">AA93</f>
        <v>0</v>
      </c>
      <c r="AC93" s="75">
        <v>0</v>
      </c>
      <c r="AD93" s="75">
        <f t="shared" si="39"/>
        <v>0</v>
      </c>
      <c r="AE93" s="75">
        <v>0</v>
      </c>
      <c r="AF93" s="75">
        <f t="shared" si="40"/>
        <v>0</v>
      </c>
      <c r="AG93" s="75">
        <v>0</v>
      </c>
      <c r="AH93" s="75">
        <f t="shared" ref="AH93" si="110">AH94+AH99+AH102+AH111</f>
        <v>0</v>
      </c>
      <c r="AI93" s="75">
        <v>0</v>
      </c>
      <c r="AJ93" s="75">
        <v>0</v>
      </c>
      <c r="AK93" s="75">
        <v>0</v>
      </c>
      <c r="AL93" s="75">
        <v>0</v>
      </c>
      <c r="AM93" s="75">
        <f t="shared" si="62"/>
        <v>0</v>
      </c>
      <c r="AN93" s="75">
        <f t="shared" si="63"/>
        <v>0</v>
      </c>
      <c r="AO93" s="82" t="s">
        <v>102</v>
      </c>
      <c r="AP93" s="8"/>
      <c r="AQ93" s="8"/>
    </row>
    <row r="94" spans="1:43" ht="15.75" customHeight="1" x14ac:dyDescent="0.25">
      <c r="A94" s="79" t="s">
        <v>68</v>
      </c>
      <c r="B94" s="80" t="s">
        <v>69</v>
      </c>
      <c r="C94" s="81" t="s">
        <v>104</v>
      </c>
      <c r="D94" s="82" t="s">
        <v>102</v>
      </c>
      <c r="E94" s="82" t="s">
        <v>102</v>
      </c>
      <c r="F94" s="82" t="s">
        <v>102</v>
      </c>
      <c r="G94" s="82" t="s">
        <v>102</v>
      </c>
      <c r="H94" s="75">
        <v>0</v>
      </c>
      <c r="I94" s="75">
        <f t="shared" si="100"/>
        <v>0</v>
      </c>
      <c r="J94" s="75">
        <v>0</v>
      </c>
      <c r="K94" s="75">
        <f t="shared" si="15"/>
        <v>0</v>
      </c>
      <c r="L94" s="75">
        <v>0</v>
      </c>
      <c r="M94" s="75">
        <v>0</v>
      </c>
      <c r="N94" s="75">
        <v>0</v>
      </c>
      <c r="O94" s="75">
        <v>0</v>
      </c>
      <c r="P94" s="76">
        <f t="shared" si="101"/>
        <v>0</v>
      </c>
      <c r="Q94" s="76">
        <f t="shared" si="102"/>
        <v>0</v>
      </c>
      <c r="R94" s="76">
        <f t="shared" si="103"/>
        <v>0</v>
      </c>
      <c r="S94" s="76">
        <f t="shared" si="104"/>
        <v>0</v>
      </c>
      <c r="T94" s="76">
        <f t="shared" si="105"/>
        <v>0</v>
      </c>
      <c r="U94" s="77">
        <v>0</v>
      </c>
      <c r="V94" s="77">
        <v>0</v>
      </c>
      <c r="W94" s="75">
        <v>0</v>
      </c>
      <c r="X94" s="75">
        <f t="shared" si="106"/>
        <v>0</v>
      </c>
      <c r="Y94" s="75">
        <f t="shared" si="107"/>
        <v>0</v>
      </c>
      <c r="Z94" s="75">
        <f t="shared" si="108"/>
        <v>0</v>
      </c>
      <c r="AA94" s="75">
        <v>0</v>
      </c>
      <c r="AB94" s="75">
        <f t="shared" si="109"/>
        <v>0</v>
      </c>
      <c r="AC94" s="75">
        <v>0</v>
      </c>
      <c r="AD94" s="75">
        <f t="shared" si="39"/>
        <v>0</v>
      </c>
      <c r="AE94" s="75">
        <v>0</v>
      </c>
      <c r="AF94" s="75">
        <f t="shared" si="40"/>
        <v>0</v>
      </c>
      <c r="AG94" s="75">
        <v>0</v>
      </c>
      <c r="AH94" s="75">
        <f t="shared" ref="AH94" si="111">AH95+AH100+AH103+AH112</f>
        <v>0</v>
      </c>
      <c r="AI94" s="75">
        <v>0</v>
      </c>
      <c r="AJ94" s="75">
        <v>0</v>
      </c>
      <c r="AK94" s="75">
        <v>0</v>
      </c>
      <c r="AL94" s="75">
        <v>0</v>
      </c>
      <c r="AM94" s="75">
        <f t="shared" si="62"/>
        <v>0</v>
      </c>
      <c r="AN94" s="75">
        <f t="shared" si="63"/>
        <v>0</v>
      </c>
      <c r="AO94" s="82" t="s">
        <v>102</v>
      </c>
      <c r="AP94" s="8"/>
      <c r="AQ94" s="8"/>
    </row>
    <row r="95" spans="1:43" ht="15.75" customHeight="1" x14ac:dyDescent="0.25">
      <c r="A95" s="79" t="s">
        <v>70</v>
      </c>
      <c r="B95" s="80" t="s">
        <v>71</v>
      </c>
      <c r="C95" s="81" t="s">
        <v>104</v>
      </c>
      <c r="D95" s="82" t="s">
        <v>102</v>
      </c>
      <c r="E95" s="82" t="s">
        <v>102</v>
      </c>
      <c r="F95" s="82" t="s">
        <v>102</v>
      </c>
      <c r="G95" s="82" t="s">
        <v>102</v>
      </c>
      <c r="H95" s="75">
        <v>0</v>
      </c>
      <c r="I95" s="75">
        <f t="shared" si="100"/>
        <v>0</v>
      </c>
      <c r="J95" s="75">
        <v>0</v>
      </c>
      <c r="K95" s="75">
        <f t="shared" si="15"/>
        <v>0</v>
      </c>
      <c r="L95" s="75">
        <v>0</v>
      </c>
      <c r="M95" s="75">
        <v>0</v>
      </c>
      <c r="N95" s="75">
        <v>0</v>
      </c>
      <c r="O95" s="75">
        <v>0</v>
      </c>
      <c r="P95" s="76">
        <f t="shared" si="101"/>
        <v>0</v>
      </c>
      <c r="Q95" s="76">
        <f t="shared" si="102"/>
        <v>0</v>
      </c>
      <c r="R95" s="76">
        <f t="shared" si="103"/>
        <v>0</v>
      </c>
      <c r="S95" s="76">
        <f t="shared" si="104"/>
        <v>0</v>
      </c>
      <c r="T95" s="76">
        <f t="shared" si="105"/>
        <v>0</v>
      </c>
      <c r="U95" s="77">
        <v>0</v>
      </c>
      <c r="V95" s="77">
        <v>0</v>
      </c>
      <c r="W95" s="75">
        <v>0</v>
      </c>
      <c r="X95" s="75">
        <f t="shared" si="106"/>
        <v>0</v>
      </c>
      <c r="Y95" s="75">
        <f t="shared" si="107"/>
        <v>0</v>
      </c>
      <c r="Z95" s="75">
        <f t="shared" si="108"/>
        <v>0</v>
      </c>
      <c r="AA95" s="75">
        <v>0</v>
      </c>
      <c r="AB95" s="75">
        <f t="shared" si="109"/>
        <v>0</v>
      </c>
      <c r="AC95" s="75">
        <v>0</v>
      </c>
      <c r="AD95" s="75">
        <f t="shared" si="39"/>
        <v>0</v>
      </c>
      <c r="AE95" s="75">
        <v>0</v>
      </c>
      <c r="AF95" s="75">
        <f t="shared" si="40"/>
        <v>0</v>
      </c>
      <c r="AG95" s="75">
        <v>0</v>
      </c>
      <c r="AH95" s="75">
        <f t="shared" ref="AH95" si="112">AH96+AH101+AH104+AH113</f>
        <v>0</v>
      </c>
      <c r="AI95" s="75">
        <v>0</v>
      </c>
      <c r="AJ95" s="75">
        <v>0</v>
      </c>
      <c r="AK95" s="75">
        <v>0</v>
      </c>
      <c r="AL95" s="75">
        <v>0</v>
      </c>
      <c r="AM95" s="75">
        <f t="shared" si="62"/>
        <v>0</v>
      </c>
      <c r="AN95" s="75">
        <f t="shared" si="63"/>
        <v>0</v>
      </c>
      <c r="AO95" s="82" t="s">
        <v>102</v>
      </c>
      <c r="AP95" s="8"/>
      <c r="AQ95" s="8"/>
    </row>
    <row r="96" spans="1:43" ht="15.75" customHeight="1" x14ac:dyDescent="0.25">
      <c r="A96" s="79" t="s">
        <v>72</v>
      </c>
      <c r="B96" s="80" t="s">
        <v>73</v>
      </c>
      <c r="C96" s="81" t="s">
        <v>104</v>
      </c>
      <c r="D96" s="82" t="s">
        <v>102</v>
      </c>
      <c r="E96" s="82" t="s">
        <v>102</v>
      </c>
      <c r="F96" s="82" t="s">
        <v>102</v>
      </c>
      <c r="G96" s="82" t="s">
        <v>102</v>
      </c>
      <c r="H96" s="75">
        <v>0</v>
      </c>
      <c r="I96" s="75">
        <f t="shared" si="100"/>
        <v>0</v>
      </c>
      <c r="J96" s="75">
        <v>0</v>
      </c>
      <c r="K96" s="75">
        <f t="shared" si="15"/>
        <v>0</v>
      </c>
      <c r="L96" s="75">
        <v>0</v>
      </c>
      <c r="M96" s="75">
        <v>0</v>
      </c>
      <c r="N96" s="75">
        <v>0</v>
      </c>
      <c r="O96" s="75">
        <v>0</v>
      </c>
      <c r="P96" s="76">
        <f t="shared" si="101"/>
        <v>0</v>
      </c>
      <c r="Q96" s="76">
        <f t="shared" si="102"/>
        <v>0</v>
      </c>
      <c r="R96" s="76">
        <f t="shared" si="103"/>
        <v>0</v>
      </c>
      <c r="S96" s="76">
        <f t="shared" si="104"/>
        <v>0</v>
      </c>
      <c r="T96" s="76">
        <f t="shared" si="105"/>
        <v>0</v>
      </c>
      <c r="U96" s="77">
        <v>0</v>
      </c>
      <c r="V96" s="77">
        <v>0</v>
      </c>
      <c r="W96" s="75">
        <v>0</v>
      </c>
      <c r="X96" s="75">
        <f t="shared" si="106"/>
        <v>0</v>
      </c>
      <c r="Y96" s="75">
        <f t="shared" si="107"/>
        <v>0</v>
      </c>
      <c r="Z96" s="75">
        <f t="shared" si="108"/>
        <v>0</v>
      </c>
      <c r="AA96" s="75">
        <v>0</v>
      </c>
      <c r="AB96" s="75">
        <f t="shared" si="109"/>
        <v>0</v>
      </c>
      <c r="AC96" s="75">
        <v>0</v>
      </c>
      <c r="AD96" s="75">
        <f t="shared" si="39"/>
        <v>0</v>
      </c>
      <c r="AE96" s="75">
        <v>0</v>
      </c>
      <c r="AF96" s="75">
        <f t="shared" si="40"/>
        <v>0</v>
      </c>
      <c r="AG96" s="75">
        <v>0</v>
      </c>
      <c r="AH96" s="75">
        <f t="shared" ref="AH96" si="113">AH97+AH102+AH105+AH114</f>
        <v>0</v>
      </c>
      <c r="AI96" s="75">
        <v>0</v>
      </c>
      <c r="AJ96" s="75">
        <v>0</v>
      </c>
      <c r="AK96" s="75">
        <v>0</v>
      </c>
      <c r="AL96" s="75">
        <v>0</v>
      </c>
      <c r="AM96" s="75">
        <f t="shared" si="62"/>
        <v>0</v>
      </c>
      <c r="AN96" s="75">
        <f t="shared" si="63"/>
        <v>0</v>
      </c>
      <c r="AO96" s="82" t="s">
        <v>102</v>
      </c>
      <c r="AP96" s="8"/>
      <c r="AQ96" s="8"/>
    </row>
    <row r="97" spans="1:43" ht="15.75" customHeight="1" x14ac:dyDescent="0.25">
      <c r="A97" s="79" t="s">
        <v>74</v>
      </c>
      <c r="B97" s="80" t="s">
        <v>75</v>
      </c>
      <c r="C97" s="81" t="s">
        <v>104</v>
      </c>
      <c r="D97" s="82" t="s">
        <v>102</v>
      </c>
      <c r="E97" s="82" t="s">
        <v>102</v>
      </c>
      <c r="F97" s="82" t="s">
        <v>102</v>
      </c>
      <c r="G97" s="82" t="s">
        <v>102</v>
      </c>
      <c r="H97" s="75">
        <v>0</v>
      </c>
      <c r="I97" s="75">
        <f t="shared" si="100"/>
        <v>0</v>
      </c>
      <c r="J97" s="75">
        <v>0</v>
      </c>
      <c r="K97" s="75">
        <f t="shared" ref="K97:K124" si="114">SUM(L97:O97)</f>
        <v>0</v>
      </c>
      <c r="L97" s="75">
        <v>0</v>
      </c>
      <c r="M97" s="75">
        <v>0</v>
      </c>
      <c r="N97" s="75">
        <v>0</v>
      </c>
      <c r="O97" s="75">
        <v>0</v>
      </c>
      <c r="P97" s="76">
        <f t="shared" si="101"/>
        <v>0</v>
      </c>
      <c r="Q97" s="76">
        <f t="shared" si="102"/>
        <v>0</v>
      </c>
      <c r="R97" s="76">
        <f t="shared" si="103"/>
        <v>0</v>
      </c>
      <c r="S97" s="76">
        <f t="shared" si="104"/>
        <v>0</v>
      </c>
      <c r="T97" s="76">
        <f t="shared" si="105"/>
        <v>0</v>
      </c>
      <c r="U97" s="77">
        <v>0</v>
      </c>
      <c r="V97" s="77">
        <v>0</v>
      </c>
      <c r="W97" s="75">
        <v>0</v>
      </c>
      <c r="X97" s="75">
        <f t="shared" si="106"/>
        <v>0</v>
      </c>
      <c r="Y97" s="75">
        <f t="shared" si="107"/>
        <v>0</v>
      </c>
      <c r="Z97" s="75">
        <f t="shared" si="108"/>
        <v>0</v>
      </c>
      <c r="AA97" s="75">
        <v>0</v>
      </c>
      <c r="AB97" s="75">
        <f t="shared" si="109"/>
        <v>0</v>
      </c>
      <c r="AC97" s="75">
        <v>0</v>
      </c>
      <c r="AD97" s="75">
        <f t="shared" si="39"/>
        <v>0</v>
      </c>
      <c r="AE97" s="75">
        <v>0</v>
      </c>
      <c r="AF97" s="75">
        <f t="shared" si="40"/>
        <v>0</v>
      </c>
      <c r="AG97" s="75">
        <v>0</v>
      </c>
      <c r="AH97" s="75">
        <f t="shared" ref="AH97" si="115">AH98+AH103+AH106+AH115</f>
        <v>0</v>
      </c>
      <c r="AI97" s="75">
        <v>0</v>
      </c>
      <c r="AJ97" s="75">
        <v>0</v>
      </c>
      <c r="AK97" s="75">
        <v>0</v>
      </c>
      <c r="AL97" s="75">
        <v>0</v>
      </c>
      <c r="AM97" s="75">
        <f t="shared" si="62"/>
        <v>0</v>
      </c>
      <c r="AN97" s="75">
        <f t="shared" si="63"/>
        <v>0</v>
      </c>
      <c r="AO97" s="82" t="s">
        <v>102</v>
      </c>
      <c r="AP97" s="8"/>
      <c r="AQ97" s="8"/>
    </row>
    <row r="98" spans="1:43" ht="31.5" customHeight="1" x14ac:dyDescent="0.25">
      <c r="A98" s="79" t="s">
        <v>76</v>
      </c>
      <c r="B98" s="80" t="s">
        <v>77</v>
      </c>
      <c r="C98" s="81" t="s">
        <v>104</v>
      </c>
      <c r="D98" s="82" t="s">
        <v>102</v>
      </c>
      <c r="E98" s="82" t="s">
        <v>102</v>
      </c>
      <c r="F98" s="82" t="s">
        <v>102</v>
      </c>
      <c r="G98" s="82" t="s">
        <v>102</v>
      </c>
      <c r="H98" s="75">
        <v>0</v>
      </c>
      <c r="I98" s="75">
        <f t="shared" si="100"/>
        <v>0</v>
      </c>
      <c r="J98" s="75">
        <v>0</v>
      </c>
      <c r="K98" s="75">
        <f t="shared" si="114"/>
        <v>0</v>
      </c>
      <c r="L98" s="75">
        <v>0</v>
      </c>
      <c r="M98" s="75">
        <v>0</v>
      </c>
      <c r="N98" s="75">
        <v>0</v>
      </c>
      <c r="O98" s="75">
        <v>0</v>
      </c>
      <c r="P98" s="76">
        <f t="shared" si="101"/>
        <v>0</v>
      </c>
      <c r="Q98" s="76">
        <f t="shared" si="102"/>
        <v>0</v>
      </c>
      <c r="R98" s="76">
        <f t="shared" si="103"/>
        <v>0</v>
      </c>
      <c r="S98" s="76">
        <f t="shared" si="104"/>
        <v>0</v>
      </c>
      <c r="T98" s="76">
        <f t="shared" si="105"/>
        <v>0</v>
      </c>
      <c r="U98" s="77">
        <v>0</v>
      </c>
      <c r="V98" s="77">
        <v>0</v>
      </c>
      <c r="W98" s="75">
        <v>0</v>
      </c>
      <c r="X98" s="75">
        <f t="shared" si="106"/>
        <v>0</v>
      </c>
      <c r="Y98" s="75">
        <f t="shared" si="107"/>
        <v>0</v>
      </c>
      <c r="Z98" s="75">
        <f t="shared" si="108"/>
        <v>0</v>
      </c>
      <c r="AA98" s="75">
        <v>0</v>
      </c>
      <c r="AB98" s="75">
        <f t="shared" si="109"/>
        <v>0</v>
      </c>
      <c r="AC98" s="75">
        <v>0</v>
      </c>
      <c r="AD98" s="75">
        <f t="shared" si="39"/>
        <v>0</v>
      </c>
      <c r="AE98" s="75">
        <v>0</v>
      </c>
      <c r="AF98" s="75">
        <f t="shared" si="40"/>
        <v>0</v>
      </c>
      <c r="AG98" s="75">
        <v>0</v>
      </c>
      <c r="AH98" s="75">
        <f t="shared" ref="AH98" si="116">AH99+AH104+AH107+AH116</f>
        <v>0</v>
      </c>
      <c r="AI98" s="75">
        <v>0</v>
      </c>
      <c r="AJ98" s="75">
        <v>0</v>
      </c>
      <c r="AK98" s="75">
        <v>0</v>
      </c>
      <c r="AL98" s="75">
        <v>0</v>
      </c>
      <c r="AM98" s="75">
        <f t="shared" ref="AM98:AM124" si="117">AC98+AE98+AG98+AI98+AK98</f>
        <v>0</v>
      </c>
      <c r="AN98" s="75">
        <f t="shared" ref="AN98:AN124" si="118">AD98+AF98+AH98+AJ98+AL98</f>
        <v>0</v>
      </c>
      <c r="AO98" s="82" t="s">
        <v>102</v>
      </c>
      <c r="AP98" s="8"/>
      <c r="AQ98" s="8"/>
    </row>
    <row r="99" spans="1:43" ht="31.5" customHeight="1" x14ac:dyDescent="0.25">
      <c r="A99" s="79" t="s">
        <v>78</v>
      </c>
      <c r="B99" s="80" t="s">
        <v>79</v>
      </c>
      <c r="C99" s="81" t="s">
        <v>104</v>
      </c>
      <c r="D99" s="82" t="s">
        <v>102</v>
      </c>
      <c r="E99" s="82" t="s">
        <v>102</v>
      </c>
      <c r="F99" s="82" t="s">
        <v>102</v>
      </c>
      <c r="G99" s="82" t="s">
        <v>102</v>
      </c>
      <c r="H99" s="75">
        <v>0</v>
      </c>
      <c r="I99" s="75">
        <f t="shared" si="100"/>
        <v>0</v>
      </c>
      <c r="J99" s="75">
        <v>0</v>
      </c>
      <c r="K99" s="75">
        <f t="shared" si="114"/>
        <v>0</v>
      </c>
      <c r="L99" s="75">
        <v>0</v>
      </c>
      <c r="M99" s="75">
        <v>0</v>
      </c>
      <c r="N99" s="75">
        <v>0</v>
      </c>
      <c r="O99" s="75">
        <v>0</v>
      </c>
      <c r="P99" s="76">
        <f t="shared" si="101"/>
        <v>0</v>
      </c>
      <c r="Q99" s="76">
        <f t="shared" si="102"/>
        <v>0</v>
      </c>
      <c r="R99" s="76">
        <f t="shared" si="103"/>
        <v>0</v>
      </c>
      <c r="S99" s="76">
        <f t="shared" si="104"/>
        <v>0</v>
      </c>
      <c r="T99" s="76">
        <f t="shared" si="105"/>
        <v>0</v>
      </c>
      <c r="U99" s="77">
        <v>0</v>
      </c>
      <c r="V99" s="77">
        <v>0</v>
      </c>
      <c r="W99" s="75">
        <v>0</v>
      </c>
      <c r="X99" s="75">
        <f t="shared" si="106"/>
        <v>0</v>
      </c>
      <c r="Y99" s="75">
        <f t="shared" si="107"/>
        <v>0</v>
      </c>
      <c r="Z99" s="75">
        <f t="shared" si="108"/>
        <v>0</v>
      </c>
      <c r="AA99" s="75">
        <v>0</v>
      </c>
      <c r="AB99" s="75">
        <f t="shared" si="109"/>
        <v>0</v>
      </c>
      <c r="AC99" s="75">
        <v>0</v>
      </c>
      <c r="AD99" s="75">
        <f t="shared" si="39"/>
        <v>0</v>
      </c>
      <c r="AE99" s="75">
        <v>0</v>
      </c>
      <c r="AF99" s="75">
        <f t="shared" si="40"/>
        <v>0</v>
      </c>
      <c r="AG99" s="75">
        <v>0</v>
      </c>
      <c r="AH99" s="75">
        <f t="shared" ref="AH99" si="119">AH100+AH105+AH108+AH117</f>
        <v>0</v>
      </c>
      <c r="AI99" s="75">
        <v>0</v>
      </c>
      <c r="AJ99" s="75">
        <v>0</v>
      </c>
      <c r="AK99" s="75">
        <v>0</v>
      </c>
      <c r="AL99" s="75">
        <v>0</v>
      </c>
      <c r="AM99" s="75">
        <f t="shared" si="117"/>
        <v>0</v>
      </c>
      <c r="AN99" s="75">
        <f t="shared" si="118"/>
        <v>0</v>
      </c>
      <c r="AO99" s="82" t="s">
        <v>102</v>
      </c>
      <c r="AP99" s="8"/>
      <c r="AQ99" s="8"/>
    </row>
    <row r="100" spans="1:43" ht="31.5" customHeight="1" x14ac:dyDescent="0.25">
      <c r="A100" s="79" t="s">
        <v>80</v>
      </c>
      <c r="B100" s="80" t="s">
        <v>81</v>
      </c>
      <c r="C100" s="81" t="s">
        <v>104</v>
      </c>
      <c r="D100" s="82" t="s">
        <v>102</v>
      </c>
      <c r="E100" s="82" t="s">
        <v>102</v>
      </c>
      <c r="F100" s="82" t="s">
        <v>102</v>
      </c>
      <c r="G100" s="82" t="s">
        <v>102</v>
      </c>
      <c r="H100" s="75">
        <v>0</v>
      </c>
      <c r="I100" s="75">
        <f t="shared" si="100"/>
        <v>0</v>
      </c>
      <c r="J100" s="75">
        <v>0</v>
      </c>
      <c r="K100" s="75">
        <f t="shared" si="114"/>
        <v>0</v>
      </c>
      <c r="L100" s="75">
        <v>0</v>
      </c>
      <c r="M100" s="75">
        <v>0</v>
      </c>
      <c r="N100" s="75">
        <v>0</v>
      </c>
      <c r="O100" s="75">
        <v>0</v>
      </c>
      <c r="P100" s="76">
        <f t="shared" si="101"/>
        <v>0</v>
      </c>
      <c r="Q100" s="76">
        <f t="shared" si="102"/>
        <v>0</v>
      </c>
      <c r="R100" s="76">
        <f t="shared" si="103"/>
        <v>0</v>
      </c>
      <c r="S100" s="76">
        <f t="shared" si="104"/>
        <v>0</v>
      </c>
      <c r="T100" s="76">
        <f t="shared" si="105"/>
        <v>0</v>
      </c>
      <c r="U100" s="77">
        <v>0</v>
      </c>
      <c r="V100" s="77">
        <v>0</v>
      </c>
      <c r="W100" s="75">
        <v>0</v>
      </c>
      <c r="X100" s="75">
        <f t="shared" si="106"/>
        <v>0</v>
      </c>
      <c r="Y100" s="75">
        <f t="shared" si="107"/>
        <v>0</v>
      </c>
      <c r="Z100" s="75">
        <f t="shared" si="108"/>
        <v>0</v>
      </c>
      <c r="AA100" s="75">
        <v>0</v>
      </c>
      <c r="AB100" s="75">
        <f t="shared" si="109"/>
        <v>0</v>
      </c>
      <c r="AC100" s="75">
        <v>0</v>
      </c>
      <c r="AD100" s="75">
        <f t="shared" si="39"/>
        <v>0</v>
      </c>
      <c r="AE100" s="75">
        <v>0</v>
      </c>
      <c r="AF100" s="75">
        <f t="shared" si="40"/>
        <v>0</v>
      </c>
      <c r="AG100" s="75">
        <v>0</v>
      </c>
      <c r="AH100" s="75">
        <f t="shared" ref="AH100" si="120">AH101+AH106+AH109+AH118</f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f t="shared" si="117"/>
        <v>0</v>
      </c>
      <c r="AN100" s="75">
        <f t="shared" si="118"/>
        <v>0</v>
      </c>
      <c r="AO100" s="82" t="s">
        <v>102</v>
      </c>
      <c r="AP100" s="8"/>
      <c r="AQ100" s="8"/>
    </row>
    <row r="101" spans="1:43" ht="31.5" customHeight="1" x14ac:dyDescent="0.25">
      <c r="A101" s="79" t="s">
        <v>82</v>
      </c>
      <c r="B101" s="80" t="s">
        <v>83</v>
      </c>
      <c r="C101" s="81" t="s">
        <v>104</v>
      </c>
      <c r="D101" s="82" t="s">
        <v>102</v>
      </c>
      <c r="E101" s="82" t="s">
        <v>102</v>
      </c>
      <c r="F101" s="82" t="s">
        <v>102</v>
      </c>
      <c r="G101" s="82" t="s">
        <v>102</v>
      </c>
      <c r="H101" s="75">
        <v>0</v>
      </c>
      <c r="I101" s="75">
        <f t="shared" si="100"/>
        <v>0</v>
      </c>
      <c r="J101" s="75">
        <v>0</v>
      </c>
      <c r="K101" s="75">
        <f t="shared" si="114"/>
        <v>0</v>
      </c>
      <c r="L101" s="75">
        <v>0</v>
      </c>
      <c r="M101" s="75">
        <v>0</v>
      </c>
      <c r="N101" s="75">
        <v>0</v>
      </c>
      <c r="O101" s="75">
        <v>0</v>
      </c>
      <c r="P101" s="76">
        <f t="shared" si="101"/>
        <v>0</v>
      </c>
      <c r="Q101" s="76">
        <f t="shared" si="102"/>
        <v>0</v>
      </c>
      <c r="R101" s="76">
        <f t="shared" si="103"/>
        <v>0</v>
      </c>
      <c r="S101" s="76">
        <f t="shared" si="104"/>
        <v>0</v>
      </c>
      <c r="T101" s="76">
        <f t="shared" si="105"/>
        <v>0</v>
      </c>
      <c r="U101" s="77">
        <v>0</v>
      </c>
      <c r="V101" s="77">
        <v>0</v>
      </c>
      <c r="W101" s="75">
        <v>0</v>
      </c>
      <c r="X101" s="75">
        <f t="shared" si="106"/>
        <v>0</v>
      </c>
      <c r="Y101" s="75">
        <f t="shared" si="107"/>
        <v>0</v>
      </c>
      <c r="Z101" s="75">
        <f t="shared" si="108"/>
        <v>0</v>
      </c>
      <c r="AA101" s="75">
        <v>0</v>
      </c>
      <c r="AB101" s="75">
        <f t="shared" si="109"/>
        <v>0</v>
      </c>
      <c r="AC101" s="75">
        <v>0</v>
      </c>
      <c r="AD101" s="75">
        <f t="shared" si="39"/>
        <v>0</v>
      </c>
      <c r="AE101" s="75">
        <v>0</v>
      </c>
      <c r="AF101" s="75">
        <f t="shared" si="40"/>
        <v>0</v>
      </c>
      <c r="AG101" s="75">
        <v>0</v>
      </c>
      <c r="AH101" s="75">
        <f t="shared" ref="AH101" si="121">AH102+AH107+AH110+AH119</f>
        <v>0</v>
      </c>
      <c r="AI101" s="75">
        <v>0</v>
      </c>
      <c r="AJ101" s="75">
        <v>0</v>
      </c>
      <c r="AK101" s="75">
        <v>0</v>
      </c>
      <c r="AL101" s="75">
        <v>0</v>
      </c>
      <c r="AM101" s="75">
        <f t="shared" si="117"/>
        <v>0</v>
      </c>
      <c r="AN101" s="75">
        <f t="shared" si="118"/>
        <v>0</v>
      </c>
      <c r="AO101" s="82" t="s">
        <v>102</v>
      </c>
      <c r="AP101" s="8"/>
      <c r="AQ101" s="8"/>
    </row>
    <row r="102" spans="1:43" ht="31.5" x14ac:dyDescent="0.25">
      <c r="A102" s="79" t="s">
        <v>84</v>
      </c>
      <c r="B102" s="80" t="s">
        <v>85</v>
      </c>
      <c r="C102" s="81" t="s">
        <v>104</v>
      </c>
      <c r="D102" s="82" t="s">
        <v>102</v>
      </c>
      <c r="E102" s="82" t="s">
        <v>102</v>
      </c>
      <c r="F102" s="82" t="s">
        <v>102</v>
      </c>
      <c r="G102" s="82" t="s">
        <v>102</v>
      </c>
      <c r="H102" s="75">
        <v>0</v>
      </c>
      <c r="I102" s="75">
        <f t="shared" si="100"/>
        <v>0</v>
      </c>
      <c r="J102" s="75">
        <v>0</v>
      </c>
      <c r="K102" s="75">
        <f t="shared" si="114"/>
        <v>0</v>
      </c>
      <c r="L102" s="75">
        <v>0</v>
      </c>
      <c r="M102" s="75">
        <v>0</v>
      </c>
      <c r="N102" s="75">
        <v>0</v>
      </c>
      <c r="O102" s="75">
        <v>0</v>
      </c>
      <c r="P102" s="76">
        <f t="shared" si="101"/>
        <v>0</v>
      </c>
      <c r="Q102" s="76">
        <f t="shared" si="102"/>
        <v>0</v>
      </c>
      <c r="R102" s="76">
        <f t="shared" si="103"/>
        <v>0</v>
      </c>
      <c r="S102" s="76">
        <f t="shared" si="104"/>
        <v>0</v>
      </c>
      <c r="T102" s="76">
        <f t="shared" si="105"/>
        <v>0</v>
      </c>
      <c r="U102" s="77">
        <v>0</v>
      </c>
      <c r="V102" s="77">
        <v>0</v>
      </c>
      <c r="W102" s="75">
        <v>0</v>
      </c>
      <c r="X102" s="75">
        <f t="shared" si="106"/>
        <v>0</v>
      </c>
      <c r="Y102" s="75">
        <f t="shared" si="107"/>
        <v>0</v>
      </c>
      <c r="Z102" s="75">
        <f t="shared" si="108"/>
        <v>0</v>
      </c>
      <c r="AA102" s="75">
        <v>0</v>
      </c>
      <c r="AB102" s="75">
        <f t="shared" si="109"/>
        <v>0</v>
      </c>
      <c r="AC102" s="75">
        <v>0</v>
      </c>
      <c r="AD102" s="75">
        <f t="shared" si="39"/>
        <v>0</v>
      </c>
      <c r="AE102" s="75">
        <v>0</v>
      </c>
      <c r="AF102" s="75">
        <f t="shared" si="40"/>
        <v>0</v>
      </c>
      <c r="AG102" s="75">
        <v>0</v>
      </c>
      <c r="AH102" s="75">
        <f t="shared" ref="AH102" si="122">AH103+AH108+AH111+AH120</f>
        <v>0</v>
      </c>
      <c r="AI102" s="75">
        <v>0</v>
      </c>
      <c r="AJ102" s="75">
        <v>0</v>
      </c>
      <c r="AK102" s="75">
        <v>0</v>
      </c>
      <c r="AL102" s="75">
        <v>0</v>
      </c>
      <c r="AM102" s="75">
        <f t="shared" si="117"/>
        <v>0</v>
      </c>
      <c r="AN102" s="75">
        <f t="shared" si="118"/>
        <v>0</v>
      </c>
      <c r="AO102" s="82" t="s">
        <v>102</v>
      </c>
      <c r="AP102" s="8"/>
      <c r="AQ102" s="8"/>
    </row>
    <row r="103" spans="1:43" ht="15.75" customHeight="1" x14ac:dyDescent="0.25">
      <c r="A103" s="79" t="s">
        <v>86</v>
      </c>
      <c r="B103" s="80" t="s">
        <v>87</v>
      </c>
      <c r="C103" s="81" t="s">
        <v>104</v>
      </c>
      <c r="D103" s="82" t="s">
        <v>102</v>
      </c>
      <c r="E103" s="82" t="s">
        <v>102</v>
      </c>
      <c r="F103" s="82" t="s">
        <v>102</v>
      </c>
      <c r="G103" s="82" t="s">
        <v>102</v>
      </c>
      <c r="H103" s="75">
        <v>0</v>
      </c>
      <c r="I103" s="75">
        <f t="shared" si="100"/>
        <v>0</v>
      </c>
      <c r="J103" s="75">
        <v>0</v>
      </c>
      <c r="K103" s="75">
        <f t="shared" si="114"/>
        <v>0</v>
      </c>
      <c r="L103" s="75">
        <v>0</v>
      </c>
      <c r="M103" s="75">
        <v>0</v>
      </c>
      <c r="N103" s="75">
        <v>0</v>
      </c>
      <c r="O103" s="75">
        <v>0</v>
      </c>
      <c r="P103" s="76">
        <f t="shared" si="101"/>
        <v>0</v>
      </c>
      <c r="Q103" s="76">
        <f t="shared" si="102"/>
        <v>0</v>
      </c>
      <c r="R103" s="76">
        <f t="shared" si="103"/>
        <v>0</v>
      </c>
      <c r="S103" s="76">
        <f t="shared" si="104"/>
        <v>0</v>
      </c>
      <c r="T103" s="76">
        <f t="shared" si="105"/>
        <v>0</v>
      </c>
      <c r="U103" s="77">
        <v>0</v>
      </c>
      <c r="V103" s="77">
        <v>0</v>
      </c>
      <c r="W103" s="75">
        <v>0</v>
      </c>
      <c r="X103" s="75">
        <f t="shared" si="106"/>
        <v>0</v>
      </c>
      <c r="Y103" s="75">
        <f t="shared" si="107"/>
        <v>0</v>
      </c>
      <c r="Z103" s="75">
        <f t="shared" si="108"/>
        <v>0</v>
      </c>
      <c r="AA103" s="75">
        <v>0</v>
      </c>
      <c r="AB103" s="75">
        <f t="shared" si="109"/>
        <v>0</v>
      </c>
      <c r="AC103" s="75">
        <v>0</v>
      </c>
      <c r="AD103" s="75">
        <f t="shared" si="39"/>
        <v>0</v>
      </c>
      <c r="AE103" s="75">
        <v>0</v>
      </c>
      <c r="AF103" s="75">
        <f t="shared" si="40"/>
        <v>0</v>
      </c>
      <c r="AG103" s="75">
        <v>0</v>
      </c>
      <c r="AH103" s="75">
        <f t="shared" ref="AH103" si="123">AH104+AH109+AH112+AH121</f>
        <v>0</v>
      </c>
      <c r="AI103" s="75">
        <v>0</v>
      </c>
      <c r="AJ103" s="75">
        <v>0</v>
      </c>
      <c r="AK103" s="75">
        <v>0</v>
      </c>
      <c r="AL103" s="75">
        <v>0</v>
      </c>
      <c r="AM103" s="75">
        <f t="shared" si="117"/>
        <v>0</v>
      </c>
      <c r="AN103" s="75">
        <f t="shared" si="118"/>
        <v>0</v>
      </c>
      <c r="AO103" s="82" t="s">
        <v>102</v>
      </c>
      <c r="AP103" s="8"/>
      <c r="AQ103" s="8"/>
    </row>
    <row r="104" spans="1:43" ht="31.5" x14ac:dyDescent="0.25">
      <c r="A104" s="79" t="s">
        <v>88</v>
      </c>
      <c r="B104" s="80" t="s">
        <v>89</v>
      </c>
      <c r="C104" s="81" t="s">
        <v>104</v>
      </c>
      <c r="D104" s="82" t="s">
        <v>102</v>
      </c>
      <c r="E104" s="82" t="s">
        <v>102</v>
      </c>
      <c r="F104" s="82" t="s">
        <v>102</v>
      </c>
      <c r="G104" s="82" t="s">
        <v>102</v>
      </c>
      <c r="H104" s="75">
        <v>0</v>
      </c>
      <c r="I104" s="75">
        <f t="shared" si="100"/>
        <v>0</v>
      </c>
      <c r="J104" s="75">
        <v>0</v>
      </c>
      <c r="K104" s="75">
        <f t="shared" si="114"/>
        <v>0</v>
      </c>
      <c r="L104" s="75">
        <v>0</v>
      </c>
      <c r="M104" s="75">
        <v>0</v>
      </c>
      <c r="N104" s="75">
        <v>0</v>
      </c>
      <c r="O104" s="75">
        <v>0</v>
      </c>
      <c r="P104" s="76">
        <f t="shared" si="101"/>
        <v>0</v>
      </c>
      <c r="Q104" s="76">
        <f t="shared" si="102"/>
        <v>0</v>
      </c>
      <c r="R104" s="76">
        <f t="shared" si="103"/>
        <v>0</v>
      </c>
      <c r="S104" s="76">
        <f t="shared" si="104"/>
        <v>0</v>
      </c>
      <c r="T104" s="76">
        <f t="shared" si="105"/>
        <v>0</v>
      </c>
      <c r="U104" s="77">
        <v>0</v>
      </c>
      <c r="V104" s="77">
        <v>0</v>
      </c>
      <c r="W104" s="75">
        <v>0</v>
      </c>
      <c r="X104" s="75">
        <f t="shared" si="106"/>
        <v>0</v>
      </c>
      <c r="Y104" s="75">
        <f t="shared" si="107"/>
        <v>0</v>
      </c>
      <c r="Z104" s="75">
        <f t="shared" si="108"/>
        <v>0</v>
      </c>
      <c r="AA104" s="75">
        <v>0</v>
      </c>
      <c r="AB104" s="75">
        <f t="shared" si="109"/>
        <v>0</v>
      </c>
      <c r="AC104" s="75">
        <v>0</v>
      </c>
      <c r="AD104" s="75">
        <f t="shared" ref="AD104:AD123" si="124">AC104</f>
        <v>0</v>
      </c>
      <c r="AE104" s="75">
        <v>0</v>
      </c>
      <c r="AF104" s="75">
        <f t="shared" ref="AF104:AF123" si="125">AE104</f>
        <v>0</v>
      </c>
      <c r="AG104" s="75">
        <v>0</v>
      </c>
      <c r="AH104" s="75">
        <f t="shared" ref="AH104" si="126">AH105+AH110+AH113+AH122</f>
        <v>0</v>
      </c>
      <c r="AI104" s="75">
        <v>0</v>
      </c>
      <c r="AJ104" s="75">
        <v>0</v>
      </c>
      <c r="AK104" s="75">
        <v>0</v>
      </c>
      <c r="AL104" s="75">
        <v>0</v>
      </c>
      <c r="AM104" s="75">
        <f t="shared" si="117"/>
        <v>0</v>
      </c>
      <c r="AN104" s="75">
        <f t="shared" si="118"/>
        <v>0</v>
      </c>
      <c r="AO104" s="82" t="s">
        <v>102</v>
      </c>
      <c r="AP104" s="8"/>
      <c r="AQ104" s="8"/>
    </row>
    <row r="105" spans="1:43" ht="31.5" x14ac:dyDescent="0.25">
      <c r="A105" s="79" t="s">
        <v>90</v>
      </c>
      <c r="B105" s="80" t="s">
        <v>91</v>
      </c>
      <c r="C105" s="81" t="s">
        <v>104</v>
      </c>
      <c r="D105" s="82" t="s">
        <v>102</v>
      </c>
      <c r="E105" s="82" t="s">
        <v>102</v>
      </c>
      <c r="F105" s="82" t="s">
        <v>102</v>
      </c>
      <c r="G105" s="82" t="s">
        <v>102</v>
      </c>
      <c r="H105" s="75">
        <v>0</v>
      </c>
      <c r="I105" s="75">
        <f t="shared" si="100"/>
        <v>0</v>
      </c>
      <c r="J105" s="75">
        <v>0</v>
      </c>
      <c r="K105" s="75">
        <f t="shared" si="114"/>
        <v>0</v>
      </c>
      <c r="L105" s="75">
        <v>0</v>
      </c>
      <c r="M105" s="75">
        <v>0</v>
      </c>
      <c r="N105" s="75">
        <v>0</v>
      </c>
      <c r="O105" s="75">
        <v>0</v>
      </c>
      <c r="P105" s="76">
        <f t="shared" si="101"/>
        <v>0</v>
      </c>
      <c r="Q105" s="76">
        <f t="shared" si="102"/>
        <v>0</v>
      </c>
      <c r="R105" s="76">
        <f t="shared" si="103"/>
        <v>0</v>
      </c>
      <c r="S105" s="76">
        <f t="shared" si="104"/>
        <v>0</v>
      </c>
      <c r="T105" s="76">
        <f t="shared" si="105"/>
        <v>0</v>
      </c>
      <c r="U105" s="77">
        <v>0</v>
      </c>
      <c r="V105" s="77">
        <v>0</v>
      </c>
      <c r="W105" s="75">
        <v>0</v>
      </c>
      <c r="X105" s="75">
        <f t="shared" si="106"/>
        <v>0</v>
      </c>
      <c r="Y105" s="75">
        <f t="shared" si="107"/>
        <v>0</v>
      </c>
      <c r="Z105" s="75">
        <f t="shared" si="108"/>
        <v>0</v>
      </c>
      <c r="AA105" s="75">
        <v>0</v>
      </c>
      <c r="AB105" s="75">
        <f t="shared" si="109"/>
        <v>0</v>
      </c>
      <c r="AC105" s="75">
        <v>0</v>
      </c>
      <c r="AD105" s="75">
        <f t="shared" si="124"/>
        <v>0</v>
      </c>
      <c r="AE105" s="75">
        <v>0</v>
      </c>
      <c r="AF105" s="75">
        <f t="shared" si="125"/>
        <v>0</v>
      </c>
      <c r="AG105" s="75">
        <v>0</v>
      </c>
      <c r="AH105" s="75">
        <f t="shared" ref="AH105" si="127">AH106+AH111+AH114+AH123</f>
        <v>0</v>
      </c>
      <c r="AI105" s="75">
        <v>0</v>
      </c>
      <c r="AJ105" s="75">
        <v>0</v>
      </c>
      <c r="AK105" s="75">
        <v>0</v>
      </c>
      <c r="AL105" s="75">
        <v>0</v>
      </c>
      <c r="AM105" s="75">
        <f t="shared" si="117"/>
        <v>0</v>
      </c>
      <c r="AN105" s="75">
        <f t="shared" si="118"/>
        <v>0</v>
      </c>
      <c r="AO105" s="82" t="s">
        <v>102</v>
      </c>
      <c r="AP105" s="8"/>
      <c r="AQ105" s="8"/>
    </row>
    <row r="106" spans="1:43" ht="31.5" x14ac:dyDescent="0.25">
      <c r="A106" s="79" t="s">
        <v>92</v>
      </c>
      <c r="B106" s="80" t="s">
        <v>93</v>
      </c>
      <c r="C106" s="81" t="s">
        <v>104</v>
      </c>
      <c r="D106" s="82" t="s">
        <v>102</v>
      </c>
      <c r="E106" s="82" t="s">
        <v>102</v>
      </c>
      <c r="F106" s="82" t="s">
        <v>102</v>
      </c>
      <c r="G106" s="82" t="s">
        <v>102</v>
      </c>
      <c r="H106" s="75">
        <v>0</v>
      </c>
      <c r="I106" s="75">
        <f t="shared" si="100"/>
        <v>0</v>
      </c>
      <c r="J106" s="75">
        <v>0</v>
      </c>
      <c r="K106" s="75">
        <f t="shared" si="114"/>
        <v>0</v>
      </c>
      <c r="L106" s="75">
        <v>0</v>
      </c>
      <c r="M106" s="75">
        <v>0</v>
      </c>
      <c r="N106" s="75">
        <v>0</v>
      </c>
      <c r="O106" s="75">
        <v>0</v>
      </c>
      <c r="P106" s="76">
        <f t="shared" si="101"/>
        <v>0</v>
      </c>
      <c r="Q106" s="76">
        <f t="shared" si="102"/>
        <v>0</v>
      </c>
      <c r="R106" s="76">
        <f t="shared" si="103"/>
        <v>0</v>
      </c>
      <c r="S106" s="76">
        <f t="shared" si="104"/>
        <v>0</v>
      </c>
      <c r="T106" s="76">
        <f t="shared" si="105"/>
        <v>0</v>
      </c>
      <c r="U106" s="77">
        <v>0</v>
      </c>
      <c r="V106" s="77">
        <v>0</v>
      </c>
      <c r="W106" s="75">
        <v>0</v>
      </c>
      <c r="X106" s="75">
        <f t="shared" si="106"/>
        <v>0</v>
      </c>
      <c r="Y106" s="75">
        <f t="shared" si="107"/>
        <v>0</v>
      </c>
      <c r="Z106" s="75">
        <f t="shared" si="108"/>
        <v>0</v>
      </c>
      <c r="AA106" s="75">
        <v>0</v>
      </c>
      <c r="AB106" s="75">
        <f t="shared" si="109"/>
        <v>0</v>
      </c>
      <c r="AC106" s="75">
        <v>0</v>
      </c>
      <c r="AD106" s="75">
        <f t="shared" si="124"/>
        <v>0</v>
      </c>
      <c r="AE106" s="75">
        <v>0</v>
      </c>
      <c r="AF106" s="75">
        <f t="shared" si="125"/>
        <v>0</v>
      </c>
      <c r="AG106" s="75">
        <v>0</v>
      </c>
      <c r="AH106" s="75">
        <f t="shared" ref="AH106" si="128">AH107+AH112+AH115+AH125</f>
        <v>0</v>
      </c>
      <c r="AI106" s="75">
        <v>0</v>
      </c>
      <c r="AJ106" s="75">
        <v>0</v>
      </c>
      <c r="AK106" s="75">
        <v>0</v>
      </c>
      <c r="AL106" s="75">
        <v>0</v>
      </c>
      <c r="AM106" s="75">
        <f t="shared" si="117"/>
        <v>0</v>
      </c>
      <c r="AN106" s="75">
        <f t="shared" si="118"/>
        <v>0</v>
      </c>
      <c r="AO106" s="82" t="s">
        <v>102</v>
      </c>
      <c r="AP106" s="8"/>
      <c r="AQ106" s="8"/>
    </row>
    <row r="107" spans="1:43" ht="31.5" x14ac:dyDescent="0.25">
      <c r="A107" s="79" t="s">
        <v>94</v>
      </c>
      <c r="B107" s="80" t="s">
        <v>95</v>
      </c>
      <c r="C107" s="81" t="s">
        <v>104</v>
      </c>
      <c r="D107" s="82" t="s">
        <v>102</v>
      </c>
      <c r="E107" s="82" t="s">
        <v>102</v>
      </c>
      <c r="F107" s="82" t="s">
        <v>102</v>
      </c>
      <c r="G107" s="82" t="s">
        <v>102</v>
      </c>
      <c r="H107" s="75">
        <v>0</v>
      </c>
      <c r="I107" s="75">
        <f t="shared" si="100"/>
        <v>0</v>
      </c>
      <c r="J107" s="75">
        <v>0</v>
      </c>
      <c r="K107" s="75">
        <f t="shared" si="114"/>
        <v>0</v>
      </c>
      <c r="L107" s="75">
        <v>0</v>
      </c>
      <c r="M107" s="75">
        <v>0</v>
      </c>
      <c r="N107" s="75">
        <v>0</v>
      </c>
      <c r="O107" s="75">
        <v>0</v>
      </c>
      <c r="P107" s="76">
        <f t="shared" si="101"/>
        <v>0</v>
      </c>
      <c r="Q107" s="76">
        <f t="shared" si="102"/>
        <v>0</v>
      </c>
      <c r="R107" s="76">
        <f t="shared" si="103"/>
        <v>0</v>
      </c>
      <c r="S107" s="76">
        <f t="shared" si="104"/>
        <v>0</v>
      </c>
      <c r="T107" s="76">
        <f t="shared" si="105"/>
        <v>0</v>
      </c>
      <c r="U107" s="77">
        <v>0</v>
      </c>
      <c r="V107" s="77">
        <v>0</v>
      </c>
      <c r="W107" s="75">
        <v>0</v>
      </c>
      <c r="X107" s="75">
        <f t="shared" si="106"/>
        <v>0</v>
      </c>
      <c r="Y107" s="75">
        <f t="shared" si="107"/>
        <v>0</v>
      </c>
      <c r="Z107" s="75">
        <f t="shared" si="108"/>
        <v>0</v>
      </c>
      <c r="AA107" s="75">
        <v>0</v>
      </c>
      <c r="AB107" s="75">
        <f t="shared" si="109"/>
        <v>0</v>
      </c>
      <c r="AC107" s="75">
        <v>0</v>
      </c>
      <c r="AD107" s="75">
        <f t="shared" si="124"/>
        <v>0</v>
      </c>
      <c r="AE107" s="75">
        <v>0</v>
      </c>
      <c r="AF107" s="75">
        <f t="shared" si="125"/>
        <v>0</v>
      </c>
      <c r="AG107" s="75">
        <v>0</v>
      </c>
      <c r="AH107" s="75">
        <f t="shared" ref="AH107" si="129">AH108+AH113+AH116+AH126</f>
        <v>0</v>
      </c>
      <c r="AI107" s="75">
        <v>0</v>
      </c>
      <c r="AJ107" s="75">
        <v>0</v>
      </c>
      <c r="AK107" s="75">
        <v>0</v>
      </c>
      <c r="AL107" s="75">
        <v>0</v>
      </c>
      <c r="AM107" s="75">
        <f t="shared" si="117"/>
        <v>0</v>
      </c>
      <c r="AN107" s="75">
        <f t="shared" si="118"/>
        <v>0</v>
      </c>
      <c r="AO107" s="82" t="s">
        <v>102</v>
      </c>
      <c r="AP107" s="8"/>
      <c r="AQ107" s="8"/>
    </row>
    <row r="108" spans="1:43" ht="31.5" x14ac:dyDescent="0.25">
      <c r="A108" s="79" t="s">
        <v>96</v>
      </c>
      <c r="B108" s="80" t="s">
        <v>97</v>
      </c>
      <c r="C108" s="81" t="s">
        <v>104</v>
      </c>
      <c r="D108" s="82" t="s">
        <v>102</v>
      </c>
      <c r="E108" s="92" t="s">
        <v>102</v>
      </c>
      <c r="F108" s="92" t="s">
        <v>102</v>
      </c>
      <c r="G108" s="82" t="s">
        <v>102</v>
      </c>
      <c r="H108" s="75">
        <v>0</v>
      </c>
      <c r="I108" s="75">
        <f t="shared" si="100"/>
        <v>0</v>
      </c>
      <c r="J108" s="75">
        <v>0</v>
      </c>
      <c r="K108" s="75">
        <f t="shared" si="114"/>
        <v>0</v>
      </c>
      <c r="L108" s="75">
        <v>0</v>
      </c>
      <c r="M108" s="75">
        <v>0</v>
      </c>
      <c r="N108" s="75">
        <v>0</v>
      </c>
      <c r="O108" s="75">
        <v>0</v>
      </c>
      <c r="P108" s="76">
        <f t="shared" si="101"/>
        <v>0</v>
      </c>
      <c r="Q108" s="76">
        <f t="shared" si="102"/>
        <v>0</v>
      </c>
      <c r="R108" s="76">
        <f t="shared" si="103"/>
        <v>0</v>
      </c>
      <c r="S108" s="76">
        <f t="shared" si="104"/>
        <v>0</v>
      </c>
      <c r="T108" s="76">
        <f t="shared" si="105"/>
        <v>0</v>
      </c>
      <c r="U108" s="77">
        <v>0</v>
      </c>
      <c r="V108" s="77">
        <v>0</v>
      </c>
      <c r="W108" s="75">
        <v>0</v>
      </c>
      <c r="X108" s="75">
        <f t="shared" si="106"/>
        <v>0</v>
      </c>
      <c r="Y108" s="75">
        <f t="shared" si="107"/>
        <v>0</v>
      </c>
      <c r="Z108" s="75">
        <f t="shared" si="108"/>
        <v>0</v>
      </c>
      <c r="AA108" s="75">
        <v>0</v>
      </c>
      <c r="AB108" s="75">
        <f t="shared" si="109"/>
        <v>0</v>
      </c>
      <c r="AC108" s="75">
        <v>0</v>
      </c>
      <c r="AD108" s="75">
        <f t="shared" si="124"/>
        <v>0</v>
      </c>
      <c r="AE108" s="75">
        <v>0</v>
      </c>
      <c r="AF108" s="75">
        <f t="shared" si="125"/>
        <v>0</v>
      </c>
      <c r="AG108" s="75">
        <v>0</v>
      </c>
      <c r="AH108" s="75">
        <f t="shared" ref="AH108:AH114" si="130">AH109+AH114+AH117+AH127</f>
        <v>0</v>
      </c>
      <c r="AI108" s="75">
        <v>0</v>
      </c>
      <c r="AJ108" s="75">
        <v>0</v>
      </c>
      <c r="AK108" s="75">
        <v>0</v>
      </c>
      <c r="AL108" s="75">
        <v>0</v>
      </c>
      <c r="AM108" s="75">
        <f t="shared" si="117"/>
        <v>0</v>
      </c>
      <c r="AN108" s="75">
        <f t="shared" si="118"/>
        <v>0</v>
      </c>
      <c r="AO108" s="76" t="s">
        <v>102</v>
      </c>
      <c r="AP108" s="8"/>
      <c r="AQ108" s="8"/>
    </row>
    <row r="109" spans="1:43" ht="31.5" x14ac:dyDescent="0.25">
      <c r="A109" s="79" t="s">
        <v>98</v>
      </c>
      <c r="B109" s="80" t="s">
        <v>99</v>
      </c>
      <c r="C109" s="81" t="s">
        <v>104</v>
      </c>
      <c r="D109" s="82" t="s">
        <v>102</v>
      </c>
      <c r="E109" s="90" t="s">
        <v>102</v>
      </c>
      <c r="F109" s="90" t="s">
        <v>102</v>
      </c>
      <c r="G109" s="82" t="s">
        <v>102</v>
      </c>
      <c r="H109" s="75">
        <v>0</v>
      </c>
      <c r="I109" s="75">
        <f t="shared" si="100"/>
        <v>0</v>
      </c>
      <c r="J109" s="75">
        <v>0</v>
      </c>
      <c r="K109" s="75">
        <f t="shared" si="114"/>
        <v>0</v>
      </c>
      <c r="L109" s="75">
        <v>0</v>
      </c>
      <c r="M109" s="75">
        <v>0</v>
      </c>
      <c r="N109" s="75">
        <v>0</v>
      </c>
      <c r="O109" s="75">
        <v>0</v>
      </c>
      <c r="P109" s="76">
        <f t="shared" si="101"/>
        <v>0</v>
      </c>
      <c r="Q109" s="76">
        <f t="shared" si="102"/>
        <v>0</v>
      </c>
      <c r="R109" s="76">
        <f t="shared" si="103"/>
        <v>0</v>
      </c>
      <c r="S109" s="76">
        <f t="shared" si="104"/>
        <v>0</v>
      </c>
      <c r="T109" s="76">
        <f t="shared" si="105"/>
        <v>0</v>
      </c>
      <c r="U109" s="77">
        <v>0</v>
      </c>
      <c r="V109" s="77">
        <v>0</v>
      </c>
      <c r="W109" s="75">
        <v>0</v>
      </c>
      <c r="X109" s="75">
        <f t="shared" si="106"/>
        <v>0</v>
      </c>
      <c r="Y109" s="75">
        <f t="shared" si="107"/>
        <v>0</v>
      </c>
      <c r="Z109" s="75">
        <f t="shared" si="108"/>
        <v>0</v>
      </c>
      <c r="AA109" s="75">
        <v>0</v>
      </c>
      <c r="AB109" s="75">
        <f t="shared" si="109"/>
        <v>0</v>
      </c>
      <c r="AC109" s="75">
        <v>0</v>
      </c>
      <c r="AD109" s="75">
        <f t="shared" si="124"/>
        <v>0</v>
      </c>
      <c r="AE109" s="75">
        <v>0</v>
      </c>
      <c r="AF109" s="75">
        <f t="shared" si="125"/>
        <v>0</v>
      </c>
      <c r="AG109" s="75">
        <v>0</v>
      </c>
      <c r="AH109" s="75">
        <f t="shared" si="130"/>
        <v>0</v>
      </c>
      <c r="AI109" s="75">
        <v>0</v>
      </c>
      <c r="AJ109" s="75">
        <v>0</v>
      </c>
      <c r="AK109" s="75">
        <v>0</v>
      </c>
      <c r="AL109" s="75">
        <v>0</v>
      </c>
      <c r="AM109" s="75">
        <f t="shared" si="117"/>
        <v>0</v>
      </c>
      <c r="AN109" s="75">
        <f t="shared" si="118"/>
        <v>0</v>
      </c>
      <c r="AO109" s="82" t="s">
        <v>102</v>
      </c>
      <c r="AP109" s="8"/>
      <c r="AQ109" s="8"/>
    </row>
    <row r="110" spans="1:43" ht="19.5" customHeight="1" x14ac:dyDescent="0.25">
      <c r="A110" s="79" t="s">
        <v>100</v>
      </c>
      <c r="B110" s="80" t="s">
        <v>101</v>
      </c>
      <c r="C110" s="81" t="s">
        <v>104</v>
      </c>
      <c r="D110" s="82" t="s">
        <v>102</v>
      </c>
      <c r="E110" s="92" t="s">
        <v>102</v>
      </c>
      <c r="F110" s="92" t="s">
        <v>102</v>
      </c>
      <c r="G110" s="92" t="s">
        <v>102</v>
      </c>
      <c r="H110" s="76">
        <f>SUM(H111:H124)</f>
        <v>0.86143075954342507</v>
      </c>
      <c r="I110" s="75">
        <f t="shared" ref="I110:AL110" si="131">SUM(I111:I124)</f>
        <v>0.86143075954342507</v>
      </c>
      <c r="J110" s="76">
        <f t="shared" si="131"/>
        <v>0</v>
      </c>
      <c r="K110" s="75">
        <f t="shared" si="114"/>
        <v>142.89298070098062</v>
      </c>
      <c r="L110" s="76">
        <f t="shared" si="131"/>
        <v>0</v>
      </c>
      <c r="M110" s="76">
        <f t="shared" si="131"/>
        <v>0.59934787839981696</v>
      </c>
      <c r="N110" s="76">
        <f t="shared" si="131"/>
        <v>142.2936328225808</v>
      </c>
      <c r="O110" s="76">
        <f t="shared" si="131"/>
        <v>0</v>
      </c>
      <c r="P110" s="76">
        <f>SUM(P111:P124)</f>
        <v>141.76540338098064</v>
      </c>
      <c r="Q110" s="76">
        <f t="shared" si="131"/>
        <v>0</v>
      </c>
      <c r="R110" s="76">
        <f t="shared" si="131"/>
        <v>0.59934787839981696</v>
      </c>
      <c r="S110" s="76">
        <f t="shared" si="131"/>
        <v>141.1660555025808</v>
      </c>
      <c r="T110" s="76">
        <f t="shared" si="131"/>
        <v>0</v>
      </c>
      <c r="U110" s="77">
        <v>0</v>
      </c>
      <c r="V110" s="77">
        <v>0</v>
      </c>
      <c r="W110" s="76">
        <f t="shared" si="131"/>
        <v>0.86143075954342507</v>
      </c>
      <c r="X110" s="75">
        <f t="shared" ref="X110:Z110" si="132">SUM(X111:X124)</f>
        <v>118.59131602098064</v>
      </c>
      <c r="Y110" s="75">
        <f t="shared" si="132"/>
        <v>0.86143075954342507</v>
      </c>
      <c r="Z110" s="75">
        <f t="shared" si="132"/>
        <v>118.59131602098064</v>
      </c>
      <c r="AA110" s="75">
        <f t="shared" ref="AA110:AB110" si="133">SUM(AA111:AA124)</f>
        <v>0</v>
      </c>
      <c r="AB110" s="75">
        <f t="shared" si="133"/>
        <v>0</v>
      </c>
      <c r="AC110" s="75">
        <f t="shared" si="131"/>
        <v>24.301664680000002</v>
      </c>
      <c r="AD110" s="75">
        <f t="shared" si="131"/>
        <v>23.174087360000001</v>
      </c>
      <c r="AE110" s="75">
        <f t="shared" si="131"/>
        <v>6.0818119521709644</v>
      </c>
      <c r="AF110" s="75">
        <f t="shared" si="131"/>
        <v>6.0818119521709644</v>
      </c>
      <c r="AG110" s="75">
        <f t="shared" si="131"/>
        <v>0</v>
      </c>
      <c r="AH110" s="75">
        <f t="shared" si="131"/>
        <v>0</v>
      </c>
      <c r="AI110" s="75">
        <f t="shared" si="131"/>
        <v>64.473412942785075</v>
      </c>
      <c r="AJ110" s="75">
        <f t="shared" si="131"/>
        <v>64.473412942785075</v>
      </c>
      <c r="AK110" s="75">
        <f t="shared" si="131"/>
        <v>48.036091126024616</v>
      </c>
      <c r="AL110" s="75">
        <f t="shared" si="131"/>
        <v>48.036091126024616</v>
      </c>
      <c r="AM110" s="75">
        <f t="shared" si="117"/>
        <v>142.89298070098067</v>
      </c>
      <c r="AN110" s="75">
        <f t="shared" si="118"/>
        <v>141.76540338098067</v>
      </c>
      <c r="AO110" s="12" t="s">
        <v>102</v>
      </c>
      <c r="AP110" s="8"/>
      <c r="AQ110" s="8"/>
    </row>
    <row r="111" spans="1:43" ht="79.5" customHeight="1" x14ac:dyDescent="0.25">
      <c r="A111" s="83" t="s">
        <v>108</v>
      </c>
      <c r="B111" s="84" t="s">
        <v>161</v>
      </c>
      <c r="C111" s="12" t="s">
        <v>211</v>
      </c>
      <c r="D111" s="82" t="s">
        <v>111</v>
      </c>
      <c r="E111" s="82">
        <v>2021</v>
      </c>
      <c r="F111" s="82">
        <v>2021</v>
      </c>
      <c r="G111" s="82">
        <v>2021</v>
      </c>
      <c r="H111" s="75">
        <v>0</v>
      </c>
      <c r="I111" s="75" t="s">
        <v>102</v>
      </c>
      <c r="J111" s="75">
        <v>0</v>
      </c>
      <c r="K111" s="75">
        <f t="shared" si="114"/>
        <v>1.7036801126100001</v>
      </c>
      <c r="L111" s="75">
        <v>0</v>
      </c>
      <c r="M111" s="75">
        <v>0</v>
      </c>
      <c r="N111" s="75">
        <v>1.7036801126100001</v>
      </c>
      <c r="O111" s="75">
        <v>0</v>
      </c>
      <c r="P111" s="76">
        <f t="shared" ref="P111:P124" si="134">SUM(Q111:T111)</f>
        <v>1.7036801126100001</v>
      </c>
      <c r="Q111" s="76">
        <f t="shared" ref="Q111:T115" si="135">L111</f>
        <v>0</v>
      </c>
      <c r="R111" s="76">
        <f t="shared" si="135"/>
        <v>0</v>
      </c>
      <c r="S111" s="76">
        <f t="shared" si="135"/>
        <v>1.7036801126100001</v>
      </c>
      <c r="T111" s="76">
        <f t="shared" si="135"/>
        <v>0</v>
      </c>
      <c r="U111" s="77">
        <v>0</v>
      </c>
      <c r="V111" s="77">
        <v>0</v>
      </c>
      <c r="W111" s="75">
        <v>0</v>
      </c>
      <c r="X111" s="75">
        <v>1.7036801126100001</v>
      </c>
      <c r="Y111" s="75">
        <f t="shared" ref="Y111:Z115" si="136">W111</f>
        <v>0</v>
      </c>
      <c r="Z111" s="75">
        <f t="shared" si="136"/>
        <v>1.7036801126100001</v>
      </c>
      <c r="AA111" s="75">
        <v>0</v>
      </c>
      <c r="AB111" s="75">
        <f t="shared" ref="AB111:AB120" si="137">AA111</f>
        <v>0</v>
      </c>
      <c r="AC111" s="75">
        <v>0</v>
      </c>
      <c r="AD111" s="75">
        <f t="shared" si="124"/>
        <v>0</v>
      </c>
      <c r="AE111" s="75">
        <f>K111</f>
        <v>1.7036801126100001</v>
      </c>
      <c r="AF111" s="75">
        <f t="shared" si="125"/>
        <v>1.7036801126100001</v>
      </c>
      <c r="AG111" s="75">
        <v>0</v>
      </c>
      <c r="AH111" s="75">
        <f t="shared" si="130"/>
        <v>0</v>
      </c>
      <c r="AI111" s="75">
        <v>0</v>
      </c>
      <c r="AJ111" s="75">
        <v>0</v>
      </c>
      <c r="AK111" s="75">
        <v>0</v>
      </c>
      <c r="AL111" s="75">
        <v>0</v>
      </c>
      <c r="AM111" s="75">
        <f t="shared" si="117"/>
        <v>1.7036801126100001</v>
      </c>
      <c r="AN111" s="75">
        <f t="shared" si="118"/>
        <v>1.7036801126100001</v>
      </c>
      <c r="AO111" s="84"/>
      <c r="AP111" s="8"/>
      <c r="AQ111" s="8"/>
    </row>
    <row r="112" spans="1:43" ht="96" customHeight="1" x14ac:dyDescent="0.25">
      <c r="A112" s="83" t="s">
        <v>109</v>
      </c>
      <c r="B112" s="84" t="s">
        <v>162</v>
      </c>
      <c r="C112" s="12" t="s">
        <v>187</v>
      </c>
      <c r="D112" s="82" t="s">
        <v>111</v>
      </c>
      <c r="E112" s="82">
        <v>2021</v>
      </c>
      <c r="F112" s="82">
        <v>2021</v>
      </c>
      <c r="G112" s="82">
        <v>2021</v>
      </c>
      <c r="H112" s="75">
        <v>0</v>
      </c>
      <c r="I112" s="75" t="s">
        <v>102</v>
      </c>
      <c r="J112" s="75">
        <v>0</v>
      </c>
      <c r="K112" s="75">
        <f t="shared" si="114"/>
        <v>0.24200008842416401</v>
      </c>
      <c r="L112" s="75">
        <v>0</v>
      </c>
      <c r="M112" s="75">
        <v>0</v>
      </c>
      <c r="N112" s="75">
        <v>0.24200008842416401</v>
      </c>
      <c r="O112" s="75">
        <v>0</v>
      </c>
      <c r="P112" s="76">
        <f t="shared" si="134"/>
        <v>0.24200008842416401</v>
      </c>
      <c r="Q112" s="76">
        <f t="shared" si="135"/>
        <v>0</v>
      </c>
      <c r="R112" s="76">
        <f t="shared" si="135"/>
        <v>0</v>
      </c>
      <c r="S112" s="76">
        <f t="shared" si="135"/>
        <v>0.24200008842416401</v>
      </c>
      <c r="T112" s="76">
        <f t="shared" si="135"/>
        <v>0</v>
      </c>
      <c r="U112" s="77">
        <v>0</v>
      </c>
      <c r="V112" s="77">
        <v>0</v>
      </c>
      <c r="W112" s="75">
        <v>0</v>
      </c>
      <c r="X112" s="75">
        <v>0.24200008842416401</v>
      </c>
      <c r="Y112" s="75">
        <f t="shared" si="136"/>
        <v>0</v>
      </c>
      <c r="Z112" s="75">
        <f t="shared" si="136"/>
        <v>0.24200008842416401</v>
      </c>
      <c r="AA112" s="75">
        <v>0</v>
      </c>
      <c r="AB112" s="75">
        <f t="shared" si="137"/>
        <v>0</v>
      </c>
      <c r="AC112" s="75">
        <v>0</v>
      </c>
      <c r="AD112" s="75">
        <f t="shared" si="124"/>
        <v>0</v>
      </c>
      <c r="AE112" s="75">
        <f>K112</f>
        <v>0.24200008842416401</v>
      </c>
      <c r="AF112" s="75">
        <f t="shared" si="125"/>
        <v>0.24200008842416401</v>
      </c>
      <c r="AG112" s="75">
        <v>0</v>
      </c>
      <c r="AH112" s="75">
        <f t="shared" si="130"/>
        <v>0</v>
      </c>
      <c r="AI112" s="75">
        <v>0</v>
      </c>
      <c r="AJ112" s="75">
        <v>0</v>
      </c>
      <c r="AK112" s="75">
        <v>0</v>
      </c>
      <c r="AL112" s="75">
        <v>0</v>
      </c>
      <c r="AM112" s="75">
        <f t="shared" si="117"/>
        <v>0.24200008842416401</v>
      </c>
      <c r="AN112" s="75">
        <f t="shared" si="118"/>
        <v>0.24200008842416401</v>
      </c>
      <c r="AO112" s="84"/>
      <c r="AP112" s="8"/>
      <c r="AQ112" s="8"/>
    </row>
    <row r="113" spans="1:43" ht="91.5" customHeight="1" x14ac:dyDescent="0.25">
      <c r="A113" s="83" t="s">
        <v>110</v>
      </c>
      <c r="B113" s="84" t="s">
        <v>163</v>
      </c>
      <c r="C113" s="12" t="s">
        <v>188</v>
      </c>
      <c r="D113" s="82" t="s">
        <v>111</v>
      </c>
      <c r="E113" s="82">
        <v>2021</v>
      </c>
      <c r="F113" s="82">
        <v>2021</v>
      </c>
      <c r="G113" s="82">
        <v>2021</v>
      </c>
      <c r="H113" s="75">
        <v>0</v>
      </c>
      <c r="I113" s="75" t="s">
        <v>102</v>
      </c>
      <c r="J113" s="75">
        <v>0</v>
      </c>
      <c r="K113" s="75">
        <f t="shared" si="114"/>
        <v>0.29428910113680001</v>
      </c>
      <c r="L113" s="75">
        <v>0</v>
      </c>
      <c r="M113" s="75">
        <v>0</v>
      </c>
      <c r="N113" s="75">
        <v>0.29428910113680001</v>
      </c>
      <c r="O113" s="75">
        <v>0</v>
      </c>
      <c r="P113" s="76">
        <f t="shared" si="134"/>
        <v>0.29428910113680001</v>
      </c>
      <c r="Q113" s="76">
        <f t="shared" si="135"/>
        <v>0</v>
      </c>
      <c r="R113" s="76">
        <f t="shared" si="135"/>
        <v>0</v>
      </c>
      <c r="S113" s="76">
        <f t="shared" si="135"/>
        <v>0.29428910113680001</v>
      </c>
      <c r="T113" s="76">
        <f t="shared" si="135"/>
        <v>0</v>
      </c>
      <c r="U113" s="77">
        <v>0</v>
      </c>
      <c r="V113" s="77">
        <v>0</v>
      </c>
      <c r="W113" s="75">
        <v>0</v>
      </c>
      <c r="X113" s="75">
        <v>0.29428910113680001</v>
      </c>
      <c r="Y113" s="75">
        <f t="shared" si="136"/>
        <v>0</v>
      </c>
      <c r="Z113" s="75">
        <f t="shared" si="136"/>
        <v>0.29428910113680001</v>
      </c>
      <c r="AA113" s="75">
        <v>0</v>
      </c>
      <c r="AB113" s="75">
        <f t="shared" si="137"/>
        <v>0</v>
      </c>
      <c r="AC113" s="75">
        <v>0</v>
      </c>
      <c r="AD113" s="75">
        <f t="shared" si="124"/>
        <v>0</v>
      </c>
      <c r="AE113" s="75">
        <f>K113</f>
        <v>0.29428910113680001</v>
      </c>
      <c r="AF113" s="75">
        <f t="shared" si="125"/>
        <v>0.29428910113680001</v>
      </c>
      <c r="AG113" s="75">
        <v>0</v>
      </c>
      <c r="AH113" s="75">
        <f t="shared" si="130"/>
        <v>0</v>
      </c>
      <c r="AI113" s="75">
        <v>0</v>
      </c>
      <c r="AJ113" s="75">
        <v>0</v>
      </c>
      <c r="AK113" s="75">
        <v>0</v>
      </c>
      <c r="AL113" s="75">
        <v>0</v>
      </c>
      <c r="AM113" s="75">
        <f t="shared" si="117"/>
        <v>0.29428910113680001</v>
      </c>
      <c r="AN113" s="75">
        <f t="shared" si="118"/>
        <v>0.29428910113680001</v>
      </c>
      <c r="AO113" s="84"/>
      <c r="AP113" s="8"/>
      <c r="AQ113" s="8"/>
    </row>
    <row r="114" spans="1:43" ht="59.25" customHeight="1" x14ac:dyDescent="0.25">
      <c r="A114" s="83" t="s">
        <v>112</v>
      </c>
      <c r="B114" s="84" t="s">
        <v>175</v>
      </c>
      <c r="C114" s="12" t="s">
        <v>189</v>
      </c>
      <c r="D114" s="82" t="s">
        <v>111</v>
      </c>
      <c r="E114" s="82">
        <v>2021</v>
      </c>
      <c r="F114" s="82">
        <v>2021</v>
      </c>
      <c r="G114" s="82">
        <v>2021</v>
      </c>
      <c r="H114" s="75">
        <v>0</v>
      </c>
      <c r="I114" s="75" t="s">
        <v>102</v>
      </c>
      <c r="J114" s="75">
        <v>0</v>
      </c>
      <c r="K114" s="75">
        <f t="shared" si="114"/>
        <v>0.15947717</v>
      </c>
      <c r="L114" s="75">
        <v>0</v>
      </c>
      <c r="M114" s="75">
        <v>0</v>
      </c>
      <c r="N114" s="75">
        <v>0.15947717</v>
      </c>
      <c r="O114" s="75">
        <v>0</v>
      </c>
      <c r="P114" s="76">
        <f t="shared" si="134"/>
        <v>0.15947717</v>
      </c>
      <c r="Q114" s="76">
        <f t="shared" si="135"/>
        <v>0</v>
      </c>
      <c r="R114" s="76">
        <f t="shared" si="135"/>
        <v>0</v>
      </c>
      <c r="S114" s="76">
        <f t="shared" si="135"/>
        <v>0.15947717</v>
      </c>
      <c r="T114" s="76">
        <f t="shared" si="135"/>
        <v>0</v>
      </c>
      <c r="U114" s="77">
        <v>0</v>
      </c>
      <c r="V114" s="77">
        <v>0</v>
      </c>
      <c r="W114" s="75">
        <v>0</v>
      </c>
      <c r="X114" s="75">
        <v>0.15947717</v>
      </c>
      <c r="Y114" s="75">
        <f t="shared" si="136"/>
        <v>0</v>
      </c>
      <c r="Z114" s="75">
        <f t="shared" si="136"/>
        <v>0.15947717</v>
      </c>
      <c r="AA114" s="75">
        <v>0</v>
      </c>
      <c r="AB114" s="75">
        <f t="shared" si="137"/>
        <v>0</v>
      </c>
      <c r="AC114" s="75">
        <v>0</v>
      </c>
      <c r="AD114" s="75">
        <f t="shared" si="124"/>
        <v>0</v>
      </c>
      <c r="AE114" s="75">
        <f>K114</f>
        <v>0.15947717</v>
      </c>
      <c r="AF114" s="75">
        <f t="shared" si="125"/>
        <v>0.15947717</v>
      </c>
      <c r="AG114" s="75">
        <v>0</v>
      </c>
      <c r="AH114" s="75">
        <f t="shared" si="130"/>
        <v>0</v>
      </c>
      <c r="AI114" s="75">
        <v>0</v>
      </c>
      <c r="AJ114" s="75">
        <v>0</v>
      </c>
      <c r="AK114" s="75">
        <v>0</v>
      </c>
      <c r="AL114" s="75">
        <v>0</v>
      </c>
      <c r="AM114" s="75">
        <f t="shared" si="117"/>
        <v>0.15947717</v>
      </c>
      <c r="AN114" s="75">
        <f t="shared" si="118"/>
        <v>0.15947717</v>
      </c>
      <c r="AO114" s="84"/>
      <c r="AP114" s="8"/>
      <c r="AQ114" s="8"/>
    </row>
    <row r="115" spans="1:43" ht="55.5" customHeight="1" x14ac:dyDescent="0.25">
      <c r="A115" s="83" t="s">
        <v>122</v>
      </c>
      <c r="B115" s="84" t="s">
        <v>176</v>
      </c>
      <c r="C115" s="12" t="s">
        <v>190</v>
      </c>
      <c r="D115" s="82" t="s">
        <v>111</v>
      </c>
      <c r="E115" s="82">
        <v>2021</v>
      </c>
      <c r="F115" s="82">
        <v>2021</v>
      </c>
      <c r="G115" s="82">
        <v>2021</v>
      </c>
      <c r="H115" s="75">
        <v>0</v>
      </c>
      <c r="I115" s="75" t="s">
        <v>102</v>
      </c>
      <c r="J115" s="75">
        <v>0</v>
      </c>
      <c r="K115" s="75">
        <f t="shared" si="114"/>
        <v>3.6823654800000001</v>
      </c>
      <c r="L115" s="75">
        <v>0</v>
      </c>
      <c r="M115" s="75">
        <v>0</v>
      </c>
      <c r="N115" s="75">
        <v>3.6823654800000001</v>
      </c>
      <c r="O115" s="75">
        <v>0</v>
      </c>
      <c r="P115" s="76">
        <f t="shared" si="134"/>
        <v>3.6823654800000001</v>
      </c>
      <c r="Q115" s="76">
        <f t="shared" si="135"/>
        <v>0</v>
      </c>
      <c r="R115" s="76">
        <f t="shared" si="135"/>
        <v>0</v>
      </c>
      <c r="S115" s="76">
        <f t="shared" si="135"/>
        <v>3.6823654800000001</v>
      </c>
      <c r="T115" s="76">
        <f t="shared" si="135"/>
        <v>0</v>
      </c>
      <c r="U115" s="77">
        <v>0</v>
      </c>
      <c r="V115" s="77">
        <v>0</v>
      </c>
      <c r="W115" s="75">
        <v>0</v>
      </c>
      <c r="X115" s="75">
        <v>3.6823654800000001</v>
      </c>
      <c r="Y115" s="75">
        <f t="shared" si="136"/>
        <v>0</v>
      </c>
      <c r="Z115" s="75">
        <f t="shared" si="136"/>
        <v>3.6823654800000001</v>
      </c>
      <c r="AA115" s="75">
        <v>0</v>
      </c>
      <c r="AB115" s="75">
        <f t="shared" si="137"/>
        <v>0</v>
      </c>
      <c r="AC115" s="75">
        <v>0</v>
      </c>
      <c r="AD115" s="75">
        <f t="shared" si="124"/>
        <v>0</v>
      </c>
      <c r="AE115" s="75">
        <f>K115</f>
        <v>3.6823654800000001</v>
      </c>
      <c r="AF115" s="75">
        <f t="shared" si="125"/>
        <v>3.6823654800000001</v>
      </c>
      <c r="AG115" s="75">
        <v>0</v>
      </c>
      <c r="AH115" s="75">
        <f>AH116+AH121+AH125+AH134</f>
        <v>0</v>
      </c>
      <c r="AI115" s="75">
        <v>0</v>
      </c>
      <c r="AJ115" s="75">
        <v>0</v>
      </c>
      <c r="AK115" s="75">
        <v>0</v>
      </c>
      <c r="AL115" s="75">
        <v>0</v>
      </c>
      <c r="AM115" s="75">
        <f t="shared" si="117"/>
        <v>3.6823654800000001</v>
      </c>
      <c r="AN115" s="75">
        <f t="shared" si="118"/>
        <v>3.6823654800000001</v>
      </c>
      <c r="AO115" s="84"/>
      <c r="AP115" s="8"/>
      <c r="AQ115" s="8"/>
    </row>
    <row r="116" spans="1:43" ht="54.75" customHeight="1" x14ac:dyDescent="0.25">
      <c r="A116" s="83" t="s">
        <v>123</v>
      </c>
      <c r="B116" s="84" t="s">
        <v>209</v>
      </c>
      <c r="C116" s="12" t="s">
        <v>210</v>
      </c>
      <c r="D116" s="82" t="s">
        <v>111</v>
      </c>
      <c r="E116" s="82">
        <v>2020</v>
      </c>
      <c r="F116" s="82">
        <v>2020</v>
      </c>
      <c r="G116" s="82">
        <v>2022</v>
      </c>
      <c r="H116" s="75">
        <v>0</v>
      </c>
      <c r="I116" s="75" t="s">
        <v>102</v>
      </c>
      <c r="J116" s="75">
        <v>0</v>
      </c>
      <c r="K116" s="75">
        <f t="shared" si="114"/>
        <v>1.06833168</v>
      </c>
      <c r="L116" s="75">
        <v>0</v>
      </c>
      <c r="M116" s="75">
        <v>0</v>
      </c>
      <c r="N116" s="75">
        <v>1.06833168</v>
      </c>
      <c r="O116" s="75">
        <v>0</v>
      </c>
      <c r="P116" s="76">
        <f t="shared" si="134"/>
        <v>0</v>
      </c>
      <c r="Q116" s="76">
        <f t="shared" ref="Q116:R123" si="138">L116</f>
        <v>0</v>
      </c>
      <c r="R116" s="76">
        <f t="shared" si="138"/>
        <v>0</v>
      </c>
      <c r="S116" s="76">
        <v>0</v>
      </c>
      <c r="T116" s="76">
        <f t="shared" ref="T116:T123" si="139">O116</f>
        <v>0</v>
      </c>
      <c r="U116" s="77">
        <v>0</v>
      </c>
      <c r="V116" s="77">
        <v>0</v>
      </c>
      <c r="W116" s="75">
        <v>0</v>
      </c>
      <c r="X116" s="76">
        <v>0</v>
      </c>
      <c r="Y116" s="75" t="s">
        <v>102</v>
      </c>
      <c r="Z116" s="75">
        <f t="shared" ref="Y116:Z120" si="140">X116</f>
        <v>0</v>
      </c>
      <c r="AA116" s="75" t="str">
        <f>I116</f>
        <v>нд</v>
      </c>
      <c r="AB116" s="75" t="str">
        <f t="shared" si="137"/>
        <v>нд</v>
      </c>
      <c r="AC116" s="75">
        <f>K116</f>
        <v>1.06833168</v>
      </c>
      <c r="AD116" s="75">
        <v>0</v>
      </c>
      <c r="AE116" s="75">
        <v>0</v>
      </c>
      <c r="AF116" s="75">
        <f t="shared" si="125"/>
        <v>0</v>
      </c>
      <c r="AG116" s="75">
        <v>0</v>
      </c>
      <c r="AH116" s="75">
        <f>AH117+AH122+AH126+AH135</f>
        <v>0</v>
      </c>
      <c r="AI116" s="75">
        <v>0</v>
      </c>
      <c r="AJ116" s="75">
        <v>0</v>
      </c>
      <c r="AK116" s="75">
        <v>0</v>
      </c>
      <c r="AL116" s="75">
        <v>0</v>
      </c>
      <c r="AM116" s="75">
        <f t="shared" si="117"/>
        <v>1.06833168</v>
      </c>
      <c r="AN116" s="75">
        <f t="shared" si="118"/>
        <v>0</v>
      </c>
      <c r="AO116" s="84"/>
      <c r="AP116" s="8"/>
      <c r="AQ116" s="8"/>
    </row>
    <row r="117" spans="1:43" ht="64.5" customHeight="1" x14ac:dyDescent="0.25">
      <c r="A117" s="83" t="s">
        <v>164</v>
      </c>
      <c r="B117" s="84" t="s">
        <v>171</v>
      </c>
      <c r="C117" s="12" t="s">
        <v>212</v>
      </c>
      <c r="D117" s="82" t="s">
        <v>111</v>
      </c>
      <c r="E117" s="82">
        <v>2023</v>
      </c>
      <c r="F117" s="82">
        <v>2023</v>
      </c>
      <c r="G117" s="82">
        <v>2023</v>
      </c>
      <c r="H117" s="75">
        <v>0.86143075954342507</v>
      </c>
      <c r="I117" s="75">
        <v>0.86143075954342507</v>
      </c>
      <c r="J117" s="75">
        <v>0</v>
      </c>
      <c r="K117" s="75">
        <f t="shared" si="114"/>
        <v>5.1839078127850664</v>
      </c>
      <c r="L117" s="75">
        <v>0</v>
      </c>
      <c r="M117" s="75">
        <v>0.59934787839981696</v>
      </c>
      <c r="N117" s="75">
        <v>4.5845599343852497</v>
      </c>
      <c r="O117" s="75">
        <v>0</v>
      </c>
      <c r="P117" s="76">
        <f t="shared" si="134"/>
        <v>5.1839078127850664</v>
      </c>
      <c r="Q117" s="76">
        <f t="shared" si="138"/>
        <v>0</v>
      </c>
      <c r="R117" s="76">
        <f t="shared" si="138"/>
        <v>0.59934787839981696</v>
      </c>
      <c r="S117" s="76">
        <f>N117</f>
        <v>4.5845599343852497</v>
      </c>
      <c r="T117" s="76">
        <f t="shared" si="139"/>
        <v>0</v>
      </c>
      <c r="U117" s="77">
        <v>0</v>
      </c>
      <c r="V117" s="77">
        <v>0</v>
      </c>
      <c r="W117" s="75">
        <v>0.86143075954342507</v>
      </c>
      <c r="X117" s="75">
        <v>5.1839078127850664</v>
      </c>
      <c r="Y117" s="75">
        <f t="shared" si="140"/>
        <v>0.86143075954342507</v>
      </c>
      <c r="Z117" s="75">
        <f t="shared" si="140"/>
        <v>5.1839078127850664</v>
      </c>
      <c r="AA117" s="75">
        <v>0</v>
      </c>
      <c r="AB117" s="75">
        <f t="shared" si="137"/>
        <v>0</v>
      </c>
      <c r="AC117" s="75">
        <v>0</v>
      </c>
      <c r="AD117" s="75">
        <f t="shared" si="124"/>
        <v>0</v>
      </c>
      <c r="AE117" s="75">
        <v>0</v>
      </c>
      <c r="AF117" s="75">
        <f t="shared" si="125"/>
        <v>0</v>
      </c>
      <c r="AG117" s="75">
        <v>0</v>
      </c>
      <c r="AH117" s="75">
        <f>AH118+AH123+AH127+AH136</f>
        <v>0</v>
      </c>
      <c r="AI117" s="75">
        <f>K117</f>
        <v>5.1839078127850664</v>
      </c>
      <c r="AJ117" s="75">
        <f>AI117</f>
        <v>5.1839078127850664</v>
      </c>
      <c r="AK117" s="75">
        <v>0</v>
      </c>
      <c r="AL117" s="75">
        <v>0</v>
      </c>
      <c r="AM117" s="75">
        <f t="shared" si="117"/>
        <v>5.1839078127850664</v>
      </c>
      <c r="AN117" s="75">
        <f t="shared" si="118"/>
        <v>5.1839078127850664</v>
      </c>
      <c r="AO117" s="84"/>
      <c r="AP117" s="8"/>
      <c r="AQ117" s="8"/>
    </row>
    <row r="118" spans="1:43" ht="51.75" customHeight="1" x14ac:dyDescent="0.25">
      <c r="A118" s="83" t="s">
        <v>165</v>
      </c>
      <c r="B118" s="84" t="s">
        <v>177</v>
      </c>
      <c r="C118" s="12" t="s">
        <v>191</v>
      </c>
      <c r="D118" s="82" t="s">
        <v>111</v>
      </c>
      <c r="E118" s="82">
        <v>2023</v>
      </c>
      <c r="F118" s="82">
        <v>2023</v>
      </c>
      <c r="G118" s="82">
        <v>2023</v>
      </c>
      <c r="H118" s="75">
        <v>0</v>
      </c>
      <c r="I118" s="75">
        <f t="shared" si="100"/>
        <v>0</v>
      </c>
      <c r="J118" s="75">
        <v>0</v>
      </c>
      <c r="K118" s="75">
        <f t="shared" si="114"/>
        <v>0.37108405999999999</v>
      </c>
      <c r="L118" s="75">
        <v>0</v>
      </c>
      <c r="M118" s="75">
        <v>0</v>
      </c>
      <c r="N118" s="75">
        <v>0.37108405999999999</v>
      </c>
      <c r="O118" s="75">
        <v>0</v>
      </c>
      <c r="P118" s="76">
        <f t="shared" si="134"/>
        <v>0.37108405999999999</v>
      </c>
      <c r="Q118" s="76">
        <f t="shared" si="138"/>
        <v>0</v>
      </c>
      <c r="R118" s="76">
        <f t="shared" si="138"/>
        <v>0</v>
      </c>
      <c r="S118" s="76">
        <f>N118</f>
        <v>0.37108405999999999</v>
      </c>
      <c r="T118" s="76">
        <f t="shared" si="139"/>
        <v>0</v>
      </c>
      <c r="U118" s="77">
        <v>0</v>
      </c>
      <c r="V118" s="77">
        <v>0</v>
      </c>
      <c r="W118" s="75">
        <v>0</v>
      </c>
      <c r="X118" s="75">
        <v>0.37108405999999999</v>
      </c>
      <c r="Y118" s="75">
        <f t="shared" si="140"/>
        <v>0</v>
      </c>
      <c r="Z118" s="75">
        <f t="shared" si="140"/>
        <v>0.37108405999999999</v>
      </c>
      <c r="AA118" s="75">
        <v>0</v>
      </c>
      <c r="AB118" s="75">
        <f t="shared" si="137"/>
        <v>0</v>
      </c>
      <c r="AC118" s="75">
        <v>0</v>
      </c>
      <c r="AD118" s="75">
        <f t="shared" si="124"/>
        <v>0</v>
      </c>
      <c r="AE118" s="75">
        <v>0</v>
      </c>
      <c r="AF118" s="75">
        <f t="shared" si="125"/>
        <v>0</v>
      </c>
      <c r="AG118" s="75">
        <v>0</v>
      </c>
      <c r="AH118" s="75">
        <f>AH119+AH125+AH128+AH137</f>
        <v>0</v>
      </c>
      <c r="AI118" s="75">
        <f>K118</f>
        <v>0.37108405999999999</v>
      </c>
      <c r="AJ118" s="75">
        <f>AI118</f>
        <v>0.37108405999999999</v>
      </c>
      <c r="AK118" s="75">
        <v>0</v>
      </c>
      <c r="AL118" s="75">
        <v>0</v>
      </c>
      <c r="AM118" s="75">
        <f t="shared" si="117"/>
        <v>0.37108405999999999</v>
      </c>
      <c r="AN118" s="75">
        <f t="shared" si="118"/>
        <v>0.37108405999999999</v>
      </c>
      <c r="AO118" s="84"/>
      <c r="AP118" s="8"/>
      <c r="AQ118" s="8"/>
    </row>
    <row r="119" spans="1:43" ht="36" customHeight="1" x14ac:dyDescent="0.25">
      <c r="A119" s="83" t="s">
        <v>166</v>
      </c>
      <c r="B119" s="84" t="s">
        <v>178</v>
      </c>
      <c r="C119" s="12" t="s">
        <v>192</v>
      </c>
      <c r="D119" s="82" t="s">
        <v>111</v>
      </c>
      <c r="E119" s="82">
        <v>2023</v>
      </c>
      <c r="F119" s="82">
        <v>2023</v>
      </c>
      <c r="G119" s="82">
        <v>2023</v>
      </c>
      <c r="H119" s="75">
        <v>0</v>
      </c>
      <c r="I119" s="75">
        <f t="shared" si="100"/>
        <v>0</v>
      </c>
      <c r="J119" s="75">
        <v>0</v>
      </c>
      <c r="K119" s="75">
        <f t="shared" si="114"/>
        <v>0.65363402999999998</v>
      </c>
      <c r="L119" s="75">
        <v>0</v>
      </c>
      <c r="M119" s="75">
        <v>0</v>
      </c>
      <c r="N119" s="75">
        <v>0.65363402999999998</v>
      </c>
      <c r="O119" s="75">
        <v>0</v>
      </c>
      <c r="P119" s="76">
        <f t="shared" si="134"/>
        <v>0.65363402999999998</v>
      </c>
      <c r="Q119" s="76">
        <f t="shared" si="138"/>
        <v>0</v>
      </c>
      <c r="R119" s="76">
        <f t="shared" si="138"/>
        <v>0</v>
      </c>
      <c r="S119" s="76">
        <f>N119</f>
        <v>0.65363402999999998</v>
      </c>
      <c r="T119" s="76">
        <f t="shared" si="139"/>
        <v>0</v>
      </c>
      <c r="U119" s="77">
        <v>0</v>
      </c>
      <c r="V119" s="77">
        <v>0</v>
      </c>
      <c r="W119" s="75">
        <v>0</v>
      </c>
      <c r="X119" s="75">
        <v>0.65363402999999998</v>
      </c>
      <c r="Y119" s="75">
        <f t="shared" si="140"/>
        <v>0</v>
      </c>
      <c r="Z119" s="75">
        <f t="shared" si="140"/>
        <v>0.65363402999999998</v>
      </c>
      <c r="AA119" s="75">
        <v>0</v>
      </c>
      <c r="AB119" s="75">
        <f t="shared" si="137"/>
        <v>0</v>
      </c>
      <c r="AC119" s="75">
        <v>0</v>
      </c>
      <c r="AD119" s="75">
        <f t="shared" si="124"/>
        <v>0</v>
      </c>
      <c r="AE119" s="75">
        <v>0</v>
      </c>
      <c r="AF119" s="75">
        <f t="shared" si="125"/>
        <v>0</v>
      </c>
      <c r="AG119" s="75">
        <v>0</v>
      </c>
      <c r="AH119" s="75">
        <f>AH120+AH126+AH129+AH138</f>
        <v>0</v>
      </c>
      <c r="AI119" s="75">
        <f>K119</f>
        <v>0.65363402999999998</v>
      </c>
      <c r="AJ119" s="75">
        <f>AI119</f>
        <v>0.65363402999999998</v>
      </c>
      <c r="AK119" s="75">
        <v>0</v>
      </c>
      <c r="AL119" s="75">
        <v>0</v>
      </c>
      <c r="AM119" s="75">
        <f t="shared" si="117"/>
        <v>0.65363402999999998</v>
      </c>
      <c r="AN119" s="75">
        <f t="shared" si="118"/>
        <v>0.65363402999999998</v>
      </c>
      <c r="AO119" s="84"/>
      <c r="AP119" s="8"/>
      <c r="AQ119" s="8"/>
    </row>
    <row r="120" spans="1:43" ht="128.25" customHeight="1" x14ac:dyDescent="0.25">
      <c r="A120" s="83" t="s">
        <v>167</v>
      </c>
      <c r="B120" s="84" t="s">
        <v>172</v>
      </c>
      <c r="C120" s="12" t="s">
        <v>213</v>
      </c>
      <c r="D120" s="82" t="s">
        <v>111</v>
      </c>
      <c r="E120" s="82">
        <v>2024</v>
      </c>
      <c r="F120" s="82">
        <v>2024</v>
      </c>
      <c r="G120" s="82">
        <v>2024</v>
      </c>
      <c r="H120" s="75">
        <v>0</v>
      </c>
      <c r="I120" s="75">
        <f t="shared" si="100"/>
        <v>0</v>
      </c>
      <c r="J120" s="75">
        <v>0</v>
      </c>
      <c r="K120" s="75">
        <f t="shared" si="114"/>
        <v>2.3632747260246099</v>
      </c>
      <c r="L120" s="75">
        <v>0</v>
      </c>
      <c r="M120" s="75">
        <v>0</v>
      </c>
      <c r="N120" s="75">
        <v>2.3632747260246099</v>
      </c>
      <c r="O120" s="75">
        <v>0</v>
      </c>
      <c r="P120" s="76">
        <f t="shared" si="134"/>
        <v>2.3632747260246099</v>
      </c>
      <c r="Q120" s="76">
        <f t="shared" si="138"/>
        <v>0</v>
      </c>
      <c r="R120" s="76">
        <f t="shared" si="138"/>
        <v>0</v>
      </c>
      <c r="S120" s="76">
        <f>N120</f>
        <v>2.3632747260246099</v>
      </c>
      <c r="T120" s="76">
        <f t="shared" si="139"/>
        <v>0</v>
      </c>
      <c r="U120" s="77">
        <v>0</v>
      </c>
      <c r="V120" s="77">
        <v>0</v>
      </c>
      <c r="W120" s="75">
        <v>0</v>
      </c>
      <c r="X120" s="75">
        <v>2.3632747260246099</v>
      </c>
      <c r="Y120" s="75">
        <f t="shared" si="140"/>
        <v>0</v>
      </c>
      <c r="Z120" s="75">
        <f t="shared" si="140"/>
        <v>2.3632747260246099</v>
      </c>
      <c r="AA120" s="75">
        <v>0</v>
      </c>
      <c r="AB120" s="75">
        <f t="shared" si="137"/>
        <v>0</v>
      </c>
      <c r="AC120" s="75">
        <v>0</v>
      </c>
      <c r="AD120" s="75">
        <f t="shared" si="124"/>
        <v>0</v>
      </c>
      <c r="AE120" s="75">
        <v>0</v>
      </c>
      <c r="AF120" s="75">
        <f t="shared" si="125"/>
        <v>0</v>
      </c>
      <c r="AG120" s="75">
        <v>0</v>
      </c>
      <c r="AH120" s="75">
        <f>AH121+AH127+AH130+AH139</f>
        <v>0</v>
      </c>
      <c r="AI120" s="75">
        <v>0</v>
      </c>
      <c r="AJ120" s="75">
        <v>0</v>
      </c>
      <c r="AK120" s="75">
        <f>K120</f>
        <v>2.3632747260246099</v>
      </c>
      <c r="AL120" s="75">
        <f>AK120</f>
        <v>2.3632747260246099</v>
      </c>
      <c r="AM120" s="75">
        <f t="shared" si="117"/>
        <v>2.3632747260246099</v>
      </c>
      <c r="AN120" s="75">
        <f t="shared" si="118"/>
        <v>2.3632747260246099</v>
      </c>
      <c r="AO120" s="84"/>
      <c r="AP120" s="8"/>
      <c r="AQ120" s="8"/>
    </row>
    <row r="121" spans="1:43" ht="63.75" customHeight="1" x14ac:dyDescent="0.25">
      <c r="A121" s="83" t="s">
        <v>168</v>
      </c>
      <c r="B121" s="84" t="s">
        <v>276</v>
      </c>
      <c r="C121" s="12" t="s">
        <v>227</v>
      </c>
      <c r="D121" s="82" t="s">
        <v>271</v>
      </c>
      <c r="E121" s="82">
        <v>2020</v>
      </c>
      <c r="F121" s="82">
        <v>2020</v>
      </c>
      <c r="G121" s="82">
        <v>2020</v>
      </c>
      <c r="H121" s="75">
        <v>0</v>
      </c>
      <c r="I121" s="75">
        <f t="shared" si="100"/>
        <v>0</v>
      </c>
      <c r="J121" s="75">
        <v>0</v>
      </c>
      <c r="K121" s="75">
        <f t="shared" si="114"/>
        <v>23</v>
      </c>
      <c r="L121" s="75">
        <v>0</v>
      </c>
      <c r="M121" s="75">
        <v>0</v>
      </c>
      <c r="N121" s="75">
        <v>23</v>
      </c>
      <c r="O121" s="75">
        <v>0</v>
      </c>
      <c r="P121" s="76">
        <f t="shared" si="134"/>
        <v>22.94075436</v>
      </c>
      <c r="Q121" s="76">
        <f t="shared" si="138"/>
        <v>0</v>
      </c>
      <c r="R121" s="76">
        <f t="shared" si="138"/>
        <v>0</v>
      </c>
      <c r="S121" s="76">
        <v>22.94075436</v>
      </c>
      <c r="T121" s="76">
        <f t="shared" si="139"/>
        <v>0</v>
      </c>
      <c r="U121" s="77">
        <v>0</v>
      </c>
      <c r="V121" s="77">
        <v>0</v>
      </c>
      <c r="W121" s="75">
        <v>0</v>
      </c>
      <c r="X121" s="75">
        <v>0</v>
      </c>
      <c r="Y121" s="75" t="s">
        <v>102</v>
      </c>
      <c r="Z121" s="75">
        <v>0</v>
      </c>
      <c r="AA121" s="75">
        <v>0</v>
      </c>
      <c r="AB121" s="75">
        <f t="shared" ref="AB121:AB124" si="141">AA121</f>
        <v>0</v>
      </c>
      <c r="AC121" s="75">
        <v>23</v>
      </c>
      <c r="AD121" s="75">
        <v>22.94075436</v>
      </c>
      <c r="AE121" s="75">
        <v>0</v>
      </c>
      <c r="AF121" s="75">
        <f t="shared" si="125"/>
        <v>0</v>
      </c>
      <c r="AG121" s="75">
        <v>0</v>
      </c>
      <c r="AH121" s="75">
        <f>AH122+AH128+AH131+AH140</f>
        <v>0</v>
      </c>
      <c r="AI121" s="75">
        <v>0</v>
      </c>
      <c r="AJ121" s="75">
        <v>0</v>
      </c>
      <c r="AK121" s="75">
        <v>0</v>
      </c>
      <c r="AL121" s="75">
        <v>0</v>
      </c>
      <c r="AM121" s="75">
        <f t="shared" si="117"/>
        <v>23</v>
      </c>
      <c r="AN121" s="75">
        <f t="shared" si="118"/>
        <v>22.94075436</v>
      </c>
      <c r="AO121" s="84"/>
      <c r="AP121" s="8"/>
      <c r="AQ121" s="8"/>
    </row>
    <row r="122" spans="1:43" ht="87.75" customHeight="1" x14ac:dyDescent="0.25">
      <c r="A122" s="83" t="s">
        <v>169</v>
      </c>
      <c r="B122" s="84" t="s">
        <v>277</v>
      </c>
      <c r="C122" s="12" t="s">
        <v>214</v>
      </c>
      <c r="D122" s="82" t="s">
        <v>111</v>
      </c>
      <c r="E122" s="82">
        <v>2022</v>
      </c>
      <c r="F122" s="82">
        <v>2022</v>
      </c>
      <c r="G122" s="82">
        <v>2022</v>
      </c>
      <c r="H122" s="75">
        <v>0</v>
      </c>
      <c r="I122" s="75">
        <f t="shared" si="100"/>
        <v>0</v>
      </c>
      <c r="J122" s="75">
        <v>0</v>
      </c>
      <c r="K122" s="75">
        <f t="shared" si="114"/>
        <v>45.672816400000002</v>
      </c>
      <c r="L122" s="75">
        <v>0</v>
      </c>
      <c r="M122" s="75">
        <v>0</v>
      </c>
      <c r="N122" s="75">
        <v>45.672816400000002</v>
      </c>
      <c r="O122" s="75">
        <v>0</v>
      </c>
      <c r="P122" s="76">
        <f t="shared" si="134"/>
        <v>45.672816400000002</v>
      </c>
      <c r="Q122" s="76">
        <f t="shared" si="138"/>
        <v>0</v>
      </c>
      <c r="R122" s="76">
        <f t="shared" si="138"/>
        <v>0</v>
      </c>
      <c r="S122" s="76">
        <f>N122</f>
        <v>45.672816400000002</v>
      </c>
      <c r="T122" s="76">
        <f t="shared" si="139"/>
        <v>0</v>
      </c>
      <c r="U122" s="77">
        <v>0</v>
      </c>
      <c r="V122" s="77">
        <v>0</v>
      </c>
      <c r="W122" s="75">
        <v>0</v>
      </c>
      <c r="X122" s="75">
        <v>45.672816400000002</v>
      </c>
      <c r="Y122" s="75">
        <f>W122</f>
        <v>0</v>
      </c>
      <c r="Z122" s="75">
        <f>X122</f>
        <v>45.672816400000002</v>
      </c>
      <c r="AA122" s="75">
        <v>0</v>
      </c>
      <c r="AB122" s="75">
        <f t="shared" si="141"/>
        <v>0</v>
      </c>
      <c r="AC122" s="75">
        <v>0</v>
      </c>
      <c r="AD122" s="75">
        <f t="shared" si="124"/>
        <v>0</v>
      </c>
      <c r="AE122" s="75">
        <v>0</v>
      </c>
      <c r="AF122" s="75">
        <f t="shared" si="125"/>
        <v>0</v>
      </c>
      <c r="AG122" s="75">
        <v>0</v>
      </c>
      <c r="AH122" s="75">
        <f>AH123+AH129+AH132+AH141</f>
        <v>0</v>
      </c>
      <c r="AI122" s="75">
        <v>0</v>
      </c>
      <c r="AJ122" s="75">
        <v>0</v>
      </c>
      <c r="AK122" s="75">
        <v>45.672816400000002</v>
      </c>
      <c r="AL122" s="75">
        <v>45.672816400000002</v>
      </c>
      <c r="AM122" s="75">
        <f t="shared" si="117"/>
        <v>45.672816400000002</v>
      </c>
      <c r="AN122" s="75">
        <f t="shared" si="118"/>
        <v>45.672816400000002</v>
      </c>
      <c r="AO122" s="84"/>
      <c r="AP122" s="8"/>
      <c r="AQ122" s="8"/>
    </row>
    <row r="123" spans="1:43" ht="96.75" customHeight="1" x14ac:dyDescent="0.25">
      <c r="A123" s="83" t="s">
        <v>170</v>
      </c>
      <c r="B123" s="84" t="s">
        <v>278</v>
      </c>
      <c r="C123" s="12" t="s">
        <v>215</v>
      </c>
      <c r="D123" s="82" t="s">
        <v>111</v>
      </c>
      <c r="E123" s="82">
        <v>2024</v>
      </c>
      <c r="F123" s="82">
        <v>2024</v>
      </c>
      <c r="G123" s="82">
        <v>2024</v>
      </c>
      <c r="H123" s="75">
        <v>0</v>
      </c>
      <c r="I123" s="75">
        <f t="shared" si="100"/>
        <v>0</v>
      </c>
      <c r="J123" s="75">
        <v>0</v>
      </c>
      <c r="K123" s="75">
        <f t="shared" si="114"/>
        <v>58.264787040000002</v>
      </c>
      <c r="L123" s="75">
        <v>0</v>
      </c>
      <c r="M123" s="75">
        <v>0</v>
      </c>
      <c r="N123" s="75">
        <v>58.264787040000002</v>
      </c>
      <c r="O123" s="75">
        <v>0</v>
      </c>
      <c r="P123" s="76">
        <f t="shared" si="134"/>
        <v>58.264787040000002</v>
      </c>
      <c r="Q123" s="76">
        <f t="shared" si="138"/>
        <v>0</v>
      </c>
      <c r="R123" s="76">
        <f t="shared" si="138"/>
        <v>0</v>
      </c>
      <c r="S123" s="76">
        <f>N123</f>
        <v>58.264787040000002</v>
      </c>
      <c r="T123" s="76">
        <f t="shared" si="139"/>
        <v>0</v>
      </c>
      <c r="U123" s="77">
        <v>0</v>
      </c>
      <c r="V123" s="77">
        <v>0</v>
      </c>
      <c r="W123" s="75">
        <v>0</v>
      </c>
      <c r="X123" s="75">
        <v>58.264787040000002</v>
      </c>
      <c r="Y123" s="75">
        <f>W123</f>
        <v>0</v>
      </c>
      <c r="Z123" s="75">
        <f>X123</f>
        <v>58.264787040000002</v>
      </c>
      <c r="AA123" s="75">
        <v>0</v>
      </c>
      <c r="AB123" s="75">
        <f t="shared" si="141"/>
        <v>0</v>
      </c>
      <c r="AC123" s="75">
        <v>0</v>
      </c>
      <c r="AD123" s="75">
        <f t="shared" si="124"/>
        <v>0</v>
      </c>
      <c r="AE123" s="75">
        <v>0</v>
      </c>
      <c r="AF123" s="75">
        <f t="shared" si="125"/>
        <v>0</v>
      </c>
      <c r="AG123" s="75">
        <v>0</v>
      </c>
      <c r="AH123" s="75">
        <f>AH125+AH130+AH133+AH142</f>
        <v>0</v>
      </c>
      <c r="AI123" s="75">
        <v>58.264787040000002</v>
      </c>
      <c r="AJ123" s="75">
        <v>58.264787040000002</v>
      </c>
      <c r="AK123" s="75">
        <v>0</v>
      </c>
      <c r="AL123" s="75">
        <v>0</v>
      </c>
      <c r="AM123" s="75">
        <f t="shared" si="117"/>
        <v>58.264787040000002</v>
      </c>
      <c r="AN123" s="75">
        <f t="shared" si="118"/>
        <v>58.264787040000002</v>
      </c>
      <c r="AO123" s="84"/>
      <c r="AP123" s="8"/>
      <c r="AQ123" s="8"/>
    </row>
    <row r="124" spans="1:43" ht="93.75" customHeight="1" x14ac:dyDescent="0.25">
      <c r="A124" s="83" t="s">
        <v>234</v>
      </c>
      <c r="B124" s="84" t="s">
        <v>279</v>
      </c>
      <c r="C124" s="12" t="s">
        <v>235</v>
      </c>
      <c r="D124" s="82" t="s">
        <v>271</v>
      </c>
      <c r="E124" s="82">
        <v>2020</v>
      </c>
      <c r="F124" s="82">
        <v>2020</v>
      </c>
      <c r="G124" s="82">
        <v>2020</v>
      </c>
      <c r="H124" s="75" t="s">
        <v>102</v>
      </c>
      <c r="I124" s="75" t="str">
        <f t="shared" si="100"/>
        <v>нд</v>
      </c>
      <c r="J124" s="75">
        <v>0</v>
      </c>
      <c r="K124" s="75">
        <f t="shared" si="114"/>
        <v>0.23333300000000001</v>
      </c>
      <c r="L124" s="75">
        <v>0</v>
      </c>
      <c r="M124" s="75">
        <v>0</v>
      </c>
      <c r="N124" s="75">
        <v>0.23333300000000001</v>
      </c>
      <c r="O124" s="75">
        <v>0</v>
      </c>
      <c r="P124" s="76">
        <f t="shared" si="134"/>
        <v>0.23333300000000001</v>
      </c>
      <c r="Q124" s="76">
        <v>0</v>
      </c>
      <c r="R124" s="76">
        <v>0</v>
      </c>
      <c r="S124" s="76">
        <v>0.23333300000000001</v>
      </c>
      <c r="T124" s="76">
        <v>0</v>
      </c>
      <c r="U124" s="77">
        <v>0</v>
      </c>
      <c r="V124" s="77">
        <v>0</v>
      </c>
      <c r="W124" s="75">
        <v>0</v>
      </c>
      <c r="X124" s="76">
        <v>0</v>
      </c>
      <c r="Y124" s="75" t="s">
        <v>102</v>
      </c>
      <c r="Z124" s="75">
        <v>0</v>
      </c>
      <c r="AA124" s="75">
        <v>0</v>
      </c>
      <c r="AB124" s="75">
        <f t="shared" si="141"/>
        <v>0</v>
      </c>
      <c r="AC124" s="75">
        <v>0.23333300000000001</v>
      </c>
      <c r="AD124" s="75">
        <v>0.23333300000000001</v>
      </c>
      <c r="AE124" s="75">
        <v>0</v>
      </c>
      <c r="AF124" s="75">
        <f t="shared" ref="AF124" si="142">AE124</f>
        <v>0</v>
      </c>
      <c r="AG124" s="75">
        <v>0</v>
      </c>
      <c r="AH124" s="75">
        <f>AH125+AH130+AH133+AH143</f>
        <v>0</v>
      </c>
      <c r="AI124" s="75">
        <v>0</v>
      </c>
      <c r="AJ124" s="75">
        <v>0</v>
      </c>
      <c r="AK124" s="75">
        <v>0</v>
      </c>
      <c r="AL124" s="75">
        <v>0</v>
      </c>
      <c r="AM124" s="75">
        <f t="shared" si="117"/>
        <v>0.23333300000000001</v>
      </c>
      <c r="AN124" s="75">
        <f t="shared" si="118"/>
        <v>0.23333300000000001</v>
      </c>
      <c r="AO124" s="84"/>
      <c r="AP124" s="8"/>
      <c r="AQ124" s="8"/>
    </row>
  </sheetData>
  <mergeCells count="32">
    <mergeCell ref="H20:I21"/>
    <mergeCell ref="AK21:AL21"/>
    <mergeCell ref="J20:J22"/>
    <mergeCell ref="AN21:AN22"/>
    <mergeCell ref="U20:Z20"/>
    <mergeCell ref="AM21:AM22"/>
    <mergeCell ref="AG21:AH21"/>
    <mergeCell ref="AI21:AJ21"/>
    <mergeCell ref="Y21:Z21"/>
    <mergeCell ref="U21:V21"/>
    <mergeCell ref="AA20:AB21"/>
    <mergeCell ref="A9:AO9"/>
    <mergeCell ref="A11:AO11"/>
    <mergeCell ref="A12:AO12"/>
    <mergeCell ref="A14:AO14"/>
    <mergeCell ref="O16:Z16"/>
    <mergeCell ref="A17:AO17"/>
    <mergeCell ref="AM19:AO19"/>
    <mergeCell ref="A20:A22"/>
    <mergeCell ref="B20:B22"/>
    <mergeCell ref="C20:C22"/>
    <mergeCell ref="D20:D22"/>
    <mergeCell ref="E20:E22"/>
    <mergeCell ref="F20:G21"/>
    <mergeCell ref="AO20:AO22"/>
    <mergeCell ref="K21:O21"/>
    <mergeCell ref="W21:X21"/>
    <mergeCell ref="AC20:AM20"/>
    <mergeCell ref="P21:T21"/>
    <mergeCell ref="K20:T20"/>
    <mergeCell ref="AC21:AD21"/>
    <mergeCell ref="AE21:AF21"/>
  </mergeCells>
  <pageMargins left="0.70866141732283472" right="0.31496062992125984" top="0.35433070866141736" bottom="0.15748031496062992" header="0" footer="0"/>
  <pageSetup paperSize="8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2021-04-09T03:58:17Z</dcterms:modified>
</cp:coreProperties>
</file>